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Handboll\Lundaspelen\"/>
    </mc:Choice>
  </mc:AlternateContent>
  <xr:revisionPtr revIDLastSave="0" documentId="13_ncr:1_{0A540CEB-0F25-4C83-9680-3BD257566F4F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Schema" sheetId="1" r:id="rId1"/>
    <sheet name="Uträkning" sheetId="3" r:id="rId2"/>
    <sheet name="Anmälda lag 2024" sheetId="4" r:id="rId3"/>
    <sheet name="Anmälda lag 2023" sheetId="2" r:id="rId4"/>
  </sheets>
  <definedNames>
    <definedName name="_xlnm._FilterDatabase" localSheetId="3" hidden="1">'Anmälda lag 2023'!$B$1:$AA$1004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1" i="1" l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Y80" i="1"/>
  <c r="O80" i="1"/>
  <c r="E80" i="1"/>
  <c r="AG79" i="1"/>
  <c r="AG50" i="1"/>
  <c r="U33" i="1"/>
  <c r="D21" i="4"/>
  <c r="A2" i="3" s="1"/>
  <c r="I41" i="1"/>
  <c r="I42" i="1"/>
  <c r="I43" i="1"/>
  <c r="I40" i="1"/>
  <c r="E44" i="1"/>
  <c r="F44" i="1"/>
  <c r="G44" i="1"/>
  <c r="H44" i="1"/>
  <c r="D44" i="1"/>
  <c r="C44" i="1"/>
  <c r="E90" i="1"/>
  <c r="F90" i="1"/>
  <c r="G90" i="1"/>
  <c r="H90" i="1"/>
  <c r="I90" i="1"/>
  <c r="J90" i="1"/>
  <c r="K90" i="1"/>
  <c r="D90" i="1"/>
  <c r="C90" i="1"/>
  <c r="L86" i="1"/>
  <c r="L87" i="1"/>
  <c r="L88" i="1"/>
  <c r="L89" i="1"/>
  <c r="L85" i="1"/>
  <c r="AF80" i="1"/>
  <c r="AE80" i="1"/>
  <c r="AD80" i="1"/>
  <c r="AC80" i="1"/>
  <c r="AB80" i="1"/>
  <c r="AA80" i="1"/>
  <c r="Z80" i="1"/>
  <c r="X80" i="1"/>
  <c r="W80" i="1"/>
  <c r="V80" i="1"/>
  <c r="H125" i="1"/>
  <c r="G125" i="1"/>
  <c r="F125" i="1"/>
  <c r="E125" i="1"/>
  <c r="D125" i="1"/>
  <c r="C125" i="1"/>
  <c r="T125" i="1"/>
  <c r="Q125" i="1"/>
  <c r="R125" i="1"/>
  <c r="S125" i="1"/>
  <c r="P125" i="1"/>
  <c r="O125" i="1"/>
  <c r="N125" i="1"/>
  <c r="K125" i="1"/>
  <c r="L125" i="1"/>
  <c r="M125" i="1"/>
  <c r="I125" i="1"/>
  <c r="J125" i="1"/>
  <c r="U95" i="1"/>
  <c r="I35" i="1"/>
  <c r="J35" i="1"/>
  <c r="K35" i="1"/>
  <c r="L35" i="1"/>
  <c r="M35" i="1"/>
  <c r="N35" i="1"/>
  <c r="O35" i="1"/>
  <c r="P35" i="1"/>
  <c r="Q35" i="1"/>
  <c r="R35" i="1"/>
  <c r="S35" i="1"/>
  <c r="T35" i="1"/>
  <c r="D35" i="1"/>
  <c r="E35" i="1"/>
  <c r="F35" i="1"/>
  <c r="G35" i="1"/>
  <c r="H35" i="1"/>
  <c r="C3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5" i="1"/>
  <c r="U119" i="1"/>
  <c r="U120" i="1"/>
  <c r="U121" i="1"/>
  <c r="U122" i="1"/>
  <c r="U123" i="1"/>
  <c r="U124" i="1"/>
  <c r="L80" i="1"/>
  <c r="M80" i="1"/>
  <c r="N80" i="1"/>
  <c r="P80" i="1"/>
  <c r="Q80" i="1"/>
  <c r="R80" i="1"/>
  <c r="S80" i="1"/>
  <c r="T80" i="1"/>
  <c r="U80" i="1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1" i="4"/>
  <c r="B5" i="4"/>
  <c r="B20" i="3"/>
  <c r="D80" i="1"/>
  <c r="F80" i="1"/>
  <c r="G80" i="1"/>
  <c r="H80" i="1"/>
  <c r="I80" i="1"/>
  <c r="J80" i="1"/>
  <c r="K80" i="1"/>
  <c r="C80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D51" i="2"/>
  <c r="D49" i="2"/>
  <c r="D48" i="2"/>
  <c r="D46" i="2"/>
  <c r="D44" i="2"/>
  <c r="D43" i="2"/>
  <c r="D41" i="2"/>
  <c r="D39" i="2"/>
  <c r="D38" i="2"/>
  <c r="D36" i="2"/>
  <c r="D35" i="2"/>
  <c r="D33" i="2"/>
  <c r="D31" i="2"/>
  <c r="D23" i="2"/>
  <c r="D21" i="2"/>
  <c r="D20" i="2"/>
  <c r="D18" i="2"/>
  <c r="D16" i="2"/>
  <c r="D14" i="2"/>
  <c r="D12" i="2"/>
  <c r="D10" i="2"/>
  <c r="D9" i="2"/>
  <c r="D7" i="2"/>
  <c r="D3" i="2"/>
  <c r="D54" i="2" l="1"/>
  <c r="I44" i="1"/>
  <c r="B23" i="4"/>
  <c r="AG80" i="1"/>
  <c r="B28" i="4" s="1"/>
  <c r="U35" i="1"/>
  <c r="B26" i="4" s="1"/>
  <c r="L90" i="1"/>
  <c r="B29" i="4" s="1"/>
  <c r="U125" i="1"/>
  <c r="C10" i="3" l="1"/>
  <c r="O10" i="3" s="1"/>
  <c r="C11" i="3"/>
  <c r="O11" i="3" s="1"/>
  <c r="C12" i="3"/>
  <c r="O12" i="3" s="1"/>
  <c r="C13" i="3"/>
  <c r="O13" i="3" s="1"/>
  <c r="C14" i="3"/>
  <c r="O14" i="3" s="1"/>
  <c r="C15" i="3"/>
  <c r="O15" i="3" s="1"/>
  <c r="C16" i="3"/>
  <c r="O16" i="3" s="1"/>
  <c r="C17" i="3"/>
  <c r="O17" i="3" s="1"/>
  <c r="C18" i="3"/>
  <c r="O18" i="3" s="1"/>
  <c r="C19" i="3"/>
  <c r="O19" i="3" s="1"/>
  <c r="C4" i="3"/>
  <c r="O4" i="3" s="1"/>
  <c r="C3" i="3"/>
  <c r="O3" i="3" s="1"/>
  <c r="C5" i="3"/>
  <c r="O5" i="3" s="1"/>
  <c r="C6" i="3"/>
  <c r="O6" i="3" s="1"/>
  <c r="C7" i="3"/>
  <c r="O7" i="3" s="1"/>
  <c r="C8" i="3"/>
  <c r="O8" i="3" s="1"/>
  <c r="C9" i="3"/>
  <c r="O9" i="3" s="1"/>
  <c r="B30" i="4"/>
  <c r="H18" i="3" l="1"/>
  <c r="H3" i="3"/>
  <c r="H7" i="3"/>
  <c r="H17" i="3"/>
  <c r="H13" i="3"/>
  <c r="H16" i="3"/>
  <c r="H6" i="3"/>
  <c r="C2" i="3"/>
  <c r="O2" i="3" s="1"/>
  <c r="H5" i="3"/>
  <c r="H4" i="3"/>
  <c r="J16" i="3" l="1"/>
  <c r="I16" i="3"/>
  <c r="I13" i="3"/>
  <c r="J13" i="3"/>
  <c r="H12" i="3"/>
  <c r="I12" i="3" s="1"/>
  <c r="F3" i="3"/>
  <c r="I17" i="3"/>
  <c r="K17" i="3"/>
  <c r="J17" i="3"/>
  <c r="H11" i="3"/>
  <c r="J4" i="3"/>
  <c r="I4" i="3"/>
  <c r="K4" i="3"/>
  <c r="K5" i="3"/>
  <c r="I5" i="3"/>
  <c r="J5" i="3"/>
  <c r="I7" i="3"/>
  <c r="J7" i="3"/>
  <c r="K7" i="3"/>
  <c r="I3" i="3"/>
  <c r="J3" i="3"/>
  <c r="K3" i="3"/>
  <c r="J6" i="3"/>
  <c r="K6" i="3"/>
  <c r="I6" i="3"/>
  <c r="J18" i="3"/>
  <c r="K18" i="3"/>
  <c r="I18" i="3"/>
  <c r="H8" i="3"/>
  <c r="K13" i="3"/>
  <c r="K16" i="3"/>
  <c r="H15" i="3"/>
  <c r="H19" i="3"/>
  <c r="B27" i="4"/>
  <c r="B31" i="4" s="1"/>
  <c r="B32" i="4" s="1"/>
  <c r="H14" i="3"/>
  <c r="C20" i="3" l="1"/>
  <c r="C10" i="4"/>
  <c r="C11" i="4"/>
  <c r="C12" i="4"/>
  <c r="D12" i="4" s="1"/>
  <c r="A10" i="3" s="1"/>
  <c r="F10" i="3" s="1"/>
  <c r="C13" i="4"/>
  <c r="C14" i="4"/>
  <c r="D14" i="4" s="1"/>
  <c r="A7" i="3" s="1"/>
  <c r="F7" i="3" s="1"/>
  <c r="C15" i="4"/>
  <c r="C16" i="4"/>
  <c r="D16" i="4" s="1"/>
  <c r="C17" i="4"/>
  <c r="C18" i="4"/>
  <c r="C3" i="4"/>
  <c r="D3" i="4" s="1"/>
  <c r="C19" i="4"/>
  <c r="C4" i="4"/>
  <c r="D4" i="4" s="1"/>
  <c r="A19" i="3" s="1"/>
  <c r="C20" i="4"/>
  <c r="C5" i="4"/>
  <c r="C6" i="4"/>
  <c r="D6" i="4" s="1"/>
  <c r="A17" i="3" s="1"/>
  <c r="C7" i="4"/>
  <c r="C8" i="4"/>
  <c r="C9" i="4"/>
  <c r="D9" i="4" s="1"/>
  <c r="A12" i="3" s="1"/>
  <c r="F12" i="3" s="1"/>
  <c r="J12" i="3"/>
  <c r="K12" i="3"/>
  <c r="I8" i="3"/>
  <c r="K8" i="3"/>
  <c r="J8" i="3"/>
  <c r="H10" i="3"/>
  <c r="I14" i="3"/>
  <c r="J14" i="3"/>
  <c r="K14" i="3"/>
  <c r="C22" i="3"/>
  <c r="H9" i="3"/>
  <c r="K19" i="3"/>
  <c r="I19" i="3"/>
  <c r="J19" i="3"/>
  <c r="K11" i="3"/>
  <c r="I11" i="3"/>
  <c r="J11" i="3"/>
  <c r="K15" i="3"/>
  <c r="J15" i="3"/>
  <c r="I15" i="3"/>
  <c r="D7" i="4" l="1"/>
  <c r="A14" i="3" s="1"/>
  <c r="F14" i="3" s="1"/>
  <c r="D5" i="4"/>
  <c r="A16" i="3" s="1"/>
  <c r="F16" i="3" s="1"/>
  <c r="D8" i="4"/>
  <c r="A15" i="3" s="1"/>
  <c r="F15" i="3" s="1"/>
  <c r="D11" i="4"/>
  <c r="A11" i="3" s="1"/>
  <c r="F11" i="3" s="1"/>
  <c r="D18" i="4"/>
  <c r="A6" i="3" s="1"/>
  <c r="F6" i="3" s="1"/>
  <c r="D13" i="4"/>
  <c r="A9" i="3" s="1"/>
  <c r="F9" i="3" s="1"/>
  <c r="D20" i="4"/>
  <c r="A4" i="3" s="1"/>
  <c r="D15" i="4"/>
  <c r="A8" i="3" s="1"/>
  <c r="F8" i="3" s="1"/>
  <c r="D17" i="4"/>
  <c r="A5" i="3" s="1"/>
  <c r="F5" i="3" s="1"/>
  <c r="D10" i="4"/>
  <c r="A13" i="3" s="1"/>
  <c r="F13" i="3" s="1"/>
  <c r="I9" i="3"/>
  <c r="J9" i="3"/>
  <c r="K9" i="3"/>
  <c r="C23" i="4"/>
  <c r="H20" i="3"/>
  <c r="F19" i="3"/>
  <c r="F17" i="3"/>
  <c r="J10" i="3"/>
  <c r="I10" i="3"/>
  <c r="K10" i="3"/>
  <c r="F4" i="3" l="1"/>
  <c r="K20" i="3"/>
  <c r="I20" i="3"/>
  <c r="D23" i="4"/>
  <c r="A18" i="3"/>
  <c r="A20" i="3" s="1"/>
  <c r="F18" i="3" l="1"/>
  <c r="F20" i="3" s="1"/>
</calcChain>
</file>

<file path=xl/sharedStrings.xml><?xml version="1.0" encoding="utf-8"?>
<sst xmlns="http://schemas.openxmlformats.org/spreadsheetml/2006/main" count="2067" uniqueCount="171">
  <si>
    <t>1a match</t>
  </si>
  <si>
    <t>LIH</t>
  </si>
  <si>
    <t xml:space="preserve">slut match </t>
  </si>
  <si>
    <t>Kiosk</t>
  </si>
  <si>
    <t>Sek</t>
  </si>
  <si>
    <t>Film</t>
  </si>
  <si>
    <t>Värd</t>
  </si>
  <si>
    <t>Pass 30 m</t>
  </si>
  <si>
    <t>12åker</t>
  </si>
  <si>
    <t>07.30-08.00</t>
  </si>
  <si>
    <t>08.00-08.30</t>
  </si>
  <si>
    <t>B12</t>
  </si>
  <si>
    <t>B10</t>
  </si>
  <si>
    <t>G12</t>
  </si>
  <si>
    <t>08.30-09.00</t>
  </si>
  <si>
    <t>09.00-09.30</t>
  </si>
  <si>
    <t>B9</t>
  </si>
  <si>
    <t>09.30-10.00</t>
  </si>
  <si>
    <t>10.00-10.30</t>
  </si>
  <si>
    <t>10.30-11.00</t>
  </si>
  <si>
    <t>11.00-11.30</t>
  </si>
  <si>
    <t>11.30-12.00</t>
  </si>
  <si>
    <t>12.00-12.30</t>
  </si>
  <si>
    <t>12.30-13.00</t>
  </si>
  <si>
    <t>13.00-13.30</t>
  </si>
  <si>
    <t>13.30-14.00</t>
  </si>
  <si>
    <t>14.00-14.30</t>
  </si>
  <si>
    <t>14.30-15.00</t>
  </si>
  <si>
    <t>15.00-15.30</t>
  </si>
  <si>
    <t>15.30-16.00</t>
  </si>
  <si>
    <t>16.00-16.30</t>
  </si>
  <si>
    <t>16.30-17.00</t>
  </si>
  <si>
    <t>17.00-17.30</t>
  </si>
  <si>
    <t>17.30-18.00</t>
  </si>
  <si>
    <t>18.00-18.30</t>
  </si>
  <si>
    <t>18.30-19.00</t>
  </si>
  <si>
    <t>19.00-19.30</t>
  </si>
  <si>
    <t>19.30-20.00</t>
  </si>
  <si>
    <t>20.00-20.30</t>
  </si>
  <si>
    <t>20.30-21.00</t>
  </si>
  <si>
    <t>21.00-21.30</t>
  </si>
  <si>
    <t>21.30-22.00</t>
  </si>
  <si>
    <t>22.00-22.30</t>
  </si>
  <si>
    <t>A-hall</t>
  </si>
  <si>
    <t>slut</t>
  </si>
  <si>
    <t>B-hall</t>
  </si>
  <si>
    <t>Sek A</t>
  </si>
  <si>
    <t>Sek B</t>
  </si>
  <si>
    <t>Film A</t>
  </si>
  <si>
    <t>Film B</t>
  </si>
  <si>
    <t>B19</t>
  </si>
  <si>
    <t>G8</t>
  </si>
  <si>
    <t>B8</t>
  </si>
  <si>
    <t>B11</t>
  </si>
  <si>
    <t>G11</t>
  </si>
  <si>
    <t>G9</t>
  </si>
  <si>
    <t>G10</t>
  </si>
  <si>
    <t>G19</t>
  </si>
  <si>
    <t>Nyvång</t>
  </si>
  <si>
    <t>Slut match</t>
  </si>
  <si>
    <t>G14</t>
  </si>
  <si>
    <t>G13</t>
  </si>
  <si>
    <t>19:30-20:00</t>
  </si>
  <si>
    <t>20:00-20:30</t>
  </si>
  <si>
    <t>20:30-21:00</t>
  </si>
  <si>
    <t>21:00-21:30</t>
  </si>
  <si>
    <t>21:30-22:00</t>
  </si>
  <si>
    <t>22:00-22:30</t>
  </si>
  <si>
    <t>Anmälda lag</t>
  </si>
  <si>
    <t>Speldagar</t>
  </si>
  <si>
    <t>Boys 8 1</t>
  </si>
  <si>
    <t>Boys 8 2</t>
  </si>
  <si>
    <t>Boys 8 3</t>
  </si>
  <si>
    <t>Boys 9 1</t>
  </si>
  <si>
    <t>27-29/12</t>
  </si>
  <si>
    <t>Boys 10 1</t>
  </si>
  <si>
    <t>Boys 10 2</t>
  </si>
  <si>
    <t>Boys 11 1</t>
  </si>
  <si>
    <t>Boys 12 1</t>
  </si>
  <si>
    <t>Boys 13 1</t>
  </si>
  <si>
    <t>Boys 15 1</t>
  </si>
  <si>
    <t>Boys 16 1</t>
  </si>
  <si>
    <t>Boys 16 2</t>
  </si>
  <si>
    <t>Boys 19 1</t>
  </si>
  <si>
    <t>Girls 8 1</t>
  </si>
  <si>
    <t>Girls 8 2</t>
  </si>
  <si>
    <t>Girls 8 3</t>
  </si>
  <si>
    <t>Girls 8 4</t>
  </si>
  <si>
    <t>Girls 8 5</t>
  </si>
  <si>
    <t>Girls 9 1</t>
  </si>
  <si>
    <t>Girls 10 1</t>
  </si>
  <si>
    <t>Girls 11 1</t>
  </si>
  <si>
    <t>Girls 11 2</t>
  </si>
  <si>
    <t>Girls 12 1</t>
  </si>
  <si>
    <t>Girls 12 2</t>
  </si>
  <si>
    <t>Girls 13 1</t>
  </si>
  <si>
    <t>Girls 14 1</t>
  </si>
  <si>
    <t>Girls 14 2</t>
  </si>
  <si>
    <t>Girls 15 1</t>
  </si>
  <si>
    <t>Girls 16 1</t>
  </si>
  <si>
    <t>Girls 16 2</t>
  </si>
  <si>
    <t>Girls 19 1</t>
  </si>
  <si>
    <t>F16, f08/09</t>
  </si>
  <si>
    <t>P16, f08/09</t>
  </si>
  <si>
    <t>F14, f10</t>
  </si>
  <si>
    <t>F13, f11</t>
  </si>
  <si>
    <t>P12, f12</t>
  </si>
  <si>
    <t>F12, f12</t>
  </si>
  <si>
    <t>F11, f13</t>
  </si>
  <si>
    <t>P11, f13</t>
  </si>
  <si>
    <t>F10, f14</t>
  </si>
  <si>
    <t>P10, f14</t>
  </si>
  <si>
    <t>F9, f15</t>
  </si>
  <si>
    <t>P9, f15</t>
  </si>
  <si>
    <t>F8, f16/17</t>
  </si>
  <si>
    <t>P8, f16/17</t>
  </si>
  <si>
    <t>Reg.spelare</t>
  </si>
  <si>
    <t>P14/13, f10/11</t>
  </si>
  <si>
    <t>Antal halvtimmar</t>
  </si>
  <si>
    <t>Tolvåker</t>
  </si>
  <si>
    <t>Aurundat</t>
  </si>
  <si>
    <t>G16/15</t>
  </si>
  <si>
    <t>B14/13</t>
  </si>
  <si>
    <t>DJ, f05/06/07</t>
  </si>
  <si>
    <t>HJ, f05/06/07</t>
  </si>
  <si>
    <t>B16/15</t>
  </si>
  <si>
    <t>Kvar att fördela/ta bort</t>
  </si>
  <si>
    <t>Hur många pass
vid 4h/pass</t>
  </si>
  <si>
    <t>Antal timmar</t>
  </si>
  <si>
    <t>Hur många
timmar</t>
  </si>
  <si>
    <t>F8 (f.2016)</t>
  </si>
  <si>
    <t>Röd, Vit, Svart</t>
  </si>
  <si>
    <t>P8 (f.2016)</t>
  </si>
  <si>
    <t>F9 (f.2015)</t>
  </si>
  <si>
    <t>Röd, Svart</t>
  </si>
  <si>
    <t>P9 (f.2015)</t>
  </si>
  <si>
    <t>F10 (f.2014)</t>
  </si>
  <si>
    <t>P10 (f.2014)</t>
  </si>
  <si>
    <t>F11 (f.2013)</t>
  </si>
  <si>
    <t>P11 (f.2013)</t>
  </si>
  <si>
    <t>F12 (f.2012)</t>
  </si>
  <si>
    <t>Röd, Vit</t>
  </si>
  <si>
    <t>P12 (f.2012)</t>
  </si>
  <si>
    <t>F13 (f.2011)</t>
  </si>
  <si>
    <t>F14 (f.2010)</t>
  </si>
  <si>
    <t>P14 (f.2011/2010)</t>
  </si>
  <si>
    <t>F15 (f.2009)</t>
  </si>
  <si>
    <t>F16 (f.2009/2008)</t>
  </si>
  <si>
    <t>P16 (f.2009/2008)</t>
  </si>
  <si>
    <t>Dam</t>
  </si>
  <si>
    <t>Herr U</t>
  </si>
  <si>
    <t>Herr A</t>
  </si>
  <si>
    <t>Fördelning av lag</t>
  </si>
  <si>
    <t>Halvtimmar</t>
  </si>
  <si>
    <t>Avrundat</t>
  </si>
  <si>
    <t>Behövs</t>
  </si>
  <si>
    <t>Hur många pass
vid 3h/pass</t>
  </si>
  <si>
    <t>Hur många pass
vid 3,5h/pass</t>
  </si>
  <si>
    <t xml:space="preserve">Värd </t>
  </si>
  <si>
    <t>Tolvan</t>
  </si>
  <si>
    <t>Frukost</t>
  </si>
  <si>
    <t>06.30-07.00</t>
  </si>
  <si>
    <t>07.00-07.30</t>
  </si>
  <si>
    <t>Klisterstäd</t>
  </si>
  <si>
    <t>22.30-23.00</t>
  </si>
  <si>
    <t>23.00-23.30</t>
  </si>
  <si>
    <t>23.30-24.00</t>
  </si>
  <si>
    <t>Tolvåker Frukost</t>
  </si>
  <si>
    <t>LIH Städ</t>
  </si>
  <si>
    <t>Seniorer</t>
  </si>
  <si>
    <t>Senior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</si>
</sst>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"/>
    <numFmt numFmtId="165" formatCode="d\ mmm"/>
  </numFmts>
  <fonts count="24">
    <font>
      <sz val="10"/>
      <color rgb="FF000000"/>
      <name val="Arial"/>
      <scheme val="minor"/>
    </font>
    <font>
      <sz val="10"/>
      <color theme="1"/>
      <name val="ProximaNova"/>
    </font>
    <font>
      <b/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A0A0A"/>
      <name val="Arial"/>
      <family val="2"/>
    </font>
    <font>
      <strike/>
      <sz val="10"/>
      <color rgb="FF0A0A0A"/>
      <name val="&quot;Open Sans&quot;"/>
    </font>
    <font>
      <sz val="10"/>
      <color rgb="FF0A0A0A"/>
      <name val="&quot;Open Sans&quot;"/>
    </font>
    <font>
      <sz val="10"/>
      <color rgb="FFFF0000"/>
      <name val="Arial"/>
      <family val="2"/>
      <scheme val="minor"/>
    </font>
    <font>
      <sz val="8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trike/>
      <sz val="10"/>
      <color rgb="FF000000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Arial"/>
      <family val="2"/>
      <scheme val="minor"/>
    </font>
    <font>
      <strike/>
      <sz val="10"/>
      <color theme="1"/>
      <name val="Arial"/>
      <family val="2"/>
      <scheme val="minor"/>
    </font>
    <font>
      <sz val="10"/>
      <color theme="0" tint="-4.9989318521683403E-2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rgb="FFF1F1F1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F00FF"/>
        <bgColor rgb="FFFF00FF"/>
      </patternFill>
    </fill>
    <fill>
      <patternFill patternType="solid">
        <fgColor rgb="FF000000"/>
        <bgColor rgb="FF000000"/>
      </patternFill>
    </fill>
    <fill>
      <patternFill patternType="solid">
        <fgColor rgb="FF00FF00"/>
        <bgColor rgb="FF00FF00"/>
      </patternFill>
    </fill>
    <fill>
      <patternFill patternType="solid">
        <fgColor theme="9"/>
        <bgColor theme="9"/>
      </patternFill>
    </fill>
    <fill>
      <patternFill patternType="solid">
        <fgColor rgb="FFFFFF00"/>
        <bgColor rgb="FFFFFF00"/>
      </patternFill>
    </fill>
    <fill>
      <patternFill patternType="solid">
        <fgColor rgb="FF7F6000"/>
        <bgColor rgb="FF7F6000"/>
      </patternFill>
    </fill>
    <fill>
      <patternFill patternType="solid">
        <fgColor rgb="FFFFF2CC"/>
        <bgColor rgb="FFFFF2CC"/>
      </patternFill>
    </fill>
    <fill>
      <patternFill patternType="solid">
        <fgColor rgb="FF00FFFF"/>
        <bgColor rgb="FF00FFFF"/>
      </patternFill>
    </fill>
    <fill>
      <patternFill patternType="solid">
        <fgColor rgb="FFFF0000"/>
        <bgColor rgb="FFFF0000"/>
      </patternFill>
    </fill>
    <fill>
      <patternFill patternType="solid">
        <fgColor rgb="FFCCCCCC"/>
        <bgColor rgb="FFCCCCCC"/>
      </patternFill>
    </fill>
    <fill>
      <patternFill patternType="solid">
        <fgColor rgb="FF0000FF"/>
        <bgColor rgb="FF0000FF"/>
      </patternFill>
    </fill>
    <fill>
      <patternFill patternType="solid">
        <fgColor rgb="FF6AA84F"/>
        <bgColor rgb="FF6AA84F"/>
      </patternFill>
    </fill>
    <fill>
      <patternFill patternType="solid">
        <fgColor theme="4"/>
        <bgColor theme="4"/>
      </patternFill>
    </fill>
    <fill>
      <patternFill patternType="solid">
        <fgColor rgb="FFA64D79"/>
        <bgColor rgb="FFA64D79"/>
      </patternFill>
    </fill>
    <fill>
      <patternFill patternType="solid">
        <fgColor rgb="FFE06666"/>
        <bgColor rgb="FFE06666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rgb="FFFFF2CC"/>
      </patternFill>
    </fill>
    <fill>
      <patternFill patternType="solid">
        <fgColor theme="1"/>
        <bgColor rgb="FF7F6000"/>
      </patternFill>
    </fill>
    <fill>
      <patternFill patternType="solid">
        <fgColor theme="0" tint="-0.499984740745262"/>
        <bgColor rgb="FFEFEFEF"/>
      </patternFill>
    </fill>
    <fill>
      <patternFill patternType="solid">
        <fgColor theme="4"/>
        <bgColor rgb="FF6AA84F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rgb="FF7F6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9900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rgb="FFE06666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FF00"/>
      </patternFill>
    </fill>
    <fill>
      <patternFill patternType="solid">
        <fgColor rgb="FFFF0000"/>
        <bgColor rgb="FF0000FF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rgb="FF000000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rgb="FF000000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2" borderId="0" xfId="0" applyFont="1" applyFill="1"/>
    <xf numFmtId="0" fontId="3" fillId="0" borderId="0" xfId="0" applyFont="1"/>
    <xf numFmtId="0" fontId="4" fillId="0" borderId="0" xfId="0" applyFont="1"/>
    <xf numFmtId="0" fontId="3" fillId="0" borderId="3" xfId="0" applyFont="1" applyBorder="1"/>
    <xf numFmtId="0" fontId="3" fillId="5" borderId="0" xfId="0" applyFont="1" applyFill="1"/>
    <xf numFmtId="0" fontId="5" fillId="3" borderId="0" xfId="0" applyFont="1" applyFill="1"/>
    <xf numFmtId="0" fontId="3" fillId="6" borderId="2" xfId="0" applyFont="1" applyFill="1" applyBorder="1" applyAlignment="1">
      <alignment horizontal="center"/>
    </xf>
    <xf numFmtId="0" fontId="3" fillId="7" borderId="0" xfId="0" applyFont="1" applyFill="1"/>
    <xf numFmtId="0" fontId="3" fillId="12" borderId="0" xfId="0" applyFont="1" applyFill="1"/>
    <xf numFmtId="0" fontId="3" fillId="13" borderId="0" xfId="0" applyFont="1" applyFill="1"/>
    <xf numFmtId="0" fontId="3" fillId="14" borderId="0" xfId="0" applyFont="1" applyFill="1"/>
    <xf numFmtId="0" fontId="3" fillId="8" borderId="0" xfId="0" applyFont="1" applyFill="1"/>
    <xf numFmtId="0" fontId="3" fillId="11" borderId="0" xfId="0" applyFont="1" applyFill="1"/>
    <xf numFmtId="0" fontId="3" fillId="15" borderId="0" xfId="0" applyFont="1" applyFill="1"/>
    <xf numFmtId="1" fontId="4" fillId="0" borderId="0" xfId="0" applyNumberFormat="1" applyFont="1"/>
    <xf numFmtId="0" fontId="3" fillId="16" borderId="0" xfId="0" applyFont="1" applyFill="1"/>
    <xf numFmtId="0" fontId="3" fillId="17" borderId="0" xfId="0" applyFont="1" applyFill="1"/>
    <xf numFmtId="0" fontId="3" fillId="10" borderId="0" xfId="0" applyFont="1" applyFill="1"/>
    <xf numFmtId="0" fontId="3" fillId="18" borderId="0" xfId="0" applyFont="1" applyFill="1"/>
    <xf numFmtId="0" fontId="3" fillId="19" borderId="0" xfId="0" applyFont="1" applyFill="1"/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7" borderId="0" xfId="0" applyFont="1" applyFill="1"/>
    <xf numFmtId="164" fontId="8" fillId="7" borderId="0" xfId="0" applyNumberFormat="1" applyFont="1" applyFill="1"/>
    <xf numFmtId="0" fontId="8" fillId="7" borderId="0" xfId="0" applyFont="1" applyFill="1"/>
    <xf numFmtId="0" fontId="9" fillId="0" borderId="0" xfId="0" applyFont="1"/>
    <xf numFmtId="164" fontId="8" fillId="0" borderId="0" xfId="0" applyNumberFormat="1" applyFont="1"/>
    <xf numFmtId="0" fontId="10" fillId="0" borderId="0" xfId="0" applyFont="1"/>
    <xf numFmtId="165" fontId="3" fillId="0" borderId="0" xfId="0" applyNumberFormat="1" applyFont="1"/>
    <xf numFmtId="165" fontId="3" fillId="7" borderId="0" xfId="0" applyNumberFormat="1" applyFont="1" applyFill="1"/>
    <xf numFmtId="0" fontId="11" fillId="7" borderId="0" xfId="0" applyFont="1" applyFill="1"/>
    <xf numFmtId="0" fontId="12" fillId="0" borderId="0" xfId="0" applyFont="1"/>
    <xf numFmtId="0" fontId="0" fillId="0" borderId="0" xfId="0" applyAlignment="1">
      <alignment wrapText="1"/>
    </xf>
    <xf numFmtId="1" fontId="0" fillId="0" borderId="0" xfId="0" applyNumberFormat="1"/>
    <xf numFmtId="0" fontId="14" fillId="0" borderId="0" xfId="0" applyFont="1"/>
    <xf numFmtId="0" fontId="15" fillId="4" borderId="0" xfId="0" applyFont="1" applyFill="1"/>
    <xf numFmtId="0" fontId="15" fillId="0" borderId="0" xfId="0" applyFont="1"/>
    <xf numFmtId="0" fontId="15" fillId="9" borderId="0" xfId="0" applyFont="1" applyFill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wrapText="1"/>
    </xf>
    <xf numFmtId="0" fontId="16" fillId="0" borderId="5" xfId="0" applyFont="1" applyBorder="1" applyAlignment="1">
      <alignment wrapText="1"/>
    </xf>
    <xf numFmtId="0" fontId="16" fillId="0" borderId="5" xfId="0" applyFont="1" applyBorder="1" applyAlignment="1">
      <alignment horizontal="right" wrapText="1"/>
    </xf>
    <xf numFmtId="0" fontId="19" fillId="0" borderId="5" xfId="0" applyFont="1" applyBorder="1" applyAlignment="1">
      <alignment wrapText="1"/>
    </xf>
    <xf numFmtId="0" fontId="6" fillId="0" borderId="0" xfId="0" applyFont="1"/>
    <xf numFmtId="0" fontId="3" fillId="6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4" fillId="0" borderId="6" xfId="0" applyFont="1" applyBorder="1"/>
    <xf numFmtId="0" fontId="3" fillId="6" borderId="6" xfId="0" applyFont="1" applyFill="1" applyBorder="1" applyAlignment="1">
      <alignment horizontal="center"/>
    </xf>
    <xf numFmtId="0" fontId="3" fillId="19" borderId="6" xfId="0" applyFont="1" applyFill="1" applyBorder="1" applyAlignment="1">
      <alignment horizontal="center"/>
    </xf>
    <xf numFmtId="0" fontId="3" fillId="16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" xfId="0" applyFont="1" applyBorder="1"/>
    <xf numFmtId="0" fontId="3" fillId="0" borderId="7" xfId="0" applyFont="1" applyBorder="1"/>
    <xf numFmtId="164" fontId="2" fillId="3" borderId="8" xfId="0" applyNumberFormat="1" applyFont="1" applyFill="1" applyBorder="1"/>
    <xf numFmtId="0" fontId="3" fillId="0" borderId="9" xfId="0" applyFont="1" applyBorder="1"/>
    <xf numFmtId="0" fontId="3" fillId="0" borderId="10" xfId="0" applyFont="1" applyBorder="1"/>
    <xf numFmtId="20" fontId="3" fillId="0" borderId="0" xfId="0" applyNumberFormat="1" applyFont="1"/>
    <xf numFmtId="0" fontId="3" fillId="0" borderId="11" xfId="0" applyFont="1" applyBorder="1"/>
    <xf numFmtId="0" fontId="4" fillId="0" borderId="11" xfId="0" applyFont="1" applyBorder="1"/>
    <xf numFmtId="0" fontId="3" fillId="6" borderId="11" xfId="0" applyFont="1" applyFill="1" applyBorder="1" applyAlignment="1">
      <alignment horizontal="center"/>
    </xf>
    <xf numFmtId="0" fontId="3" fillId="16" borderId="0" xfId="0" applyFont="1" applyFill="1" applyAlignment="1">
      <alignment horizontal="center"/>
    </xf>
    <xf numFmtId="0" fontId="3" fillId="0" borderId="11" xfId="0" applyFont="1" applyBorder="1" applyAlignment="1">
      <alignment horizontal="center"/>
    </xf>
    <xf numFmtId="0" fontId="3" fillId="18" borderId="0" xfId="0" applyFont="1" applyFill="1" applyAlignment="1">
      <alignment horizontal="center"/>
    </xf>
    <xf numFmtId="0" fontId="3" fillId="17" borderId="0" xfId="0" applyFont="1" applyFill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20" fontId="3" fillId="0" borderId="9" xfId="0" applyNumberFormat="1" applyFont="1" applyBorder="1"/>
    <xf numFmtId="0" fontId="0" fillId="0" borderId="11" xfId="0" applyBorder="1"/>
    <xf numFmtId="0" fontId="3" fillId="19" borderId="0" xfId="0" applyFont="1" applyFill="1" applyAlignment="1">
      <alignment horizontal="center"/>
    </xf>
    <xf numFmtId="0" fontId="3" fillId="16" borderId="11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9" borderId="11" xfId="0" applyFont="1" applyFill="1" applyBorder="1" applyAlignment="1">
      <alignment horizontal="center"/>
    </xf>
    <xf numFmtId="0" fontId="3" fillId="14" borderId="0" xfId="0" applyFont="1" applyFill="1" applyAlignment="1">
      <alignment horizontal="center"/>
    </xf>
    <xf numFmtId="0" fontId="3" fillId="15" borderId="0" xfId="0" applyFont="1" applyFill="1" applyAlignment="1">
      <alignment horizontal="center"/>
    </xf>
    <xf numFmtId="0" fontId="3" fillId="10" borderId="11" xfId="0" applyFont="1" applyFill="1" applyBorder="1" applyAlignment="1">
      <alignment horizontal="center"/>
    </xf>
    <xf numFmtId="164" fontId="2" fillId="3" borderId="9" xfId="0" applyNumberFormat="1" applyFont="1" applyFill="1" applyBorder="1"/>
    <xf numFmtId="0" fontId="3" fillId="0" borderId="16" xfId="0" applyFont="1" applyBorder="1" applyAlignment="1">
      <alignment horizontal="center"/>
    </xf>
    <xf numFmtId="0" fontId="3" fillId="13" borderId="6" xfId="0" applyFont="1" applyFill="1" applyBorder="1" applyAlignment="1">
      <alignment horizontal="center"/>
    </xf>
    <xf numFmtId="0" fontId="3" fillId="13" borderId="0" xfId="0" applyFont="1" applyFill="1" applyAlignment="1">
      <alignment horizontal="center"/>
    </xf>
    <xf numFmtId="0" fontId="3" fillId="12" borderId="6" xfId="0" applyFont="1" applyFill="1" applyBorder="1" applyAlignment="1">
      <alignment horizontal="center"/>
    </xf>
    <xf numFmtId="0" fontId="3" fillId="12" borderId="0" xfId="0" applyFont="1" applyFill="1" applyAlignment="1">
      <alignment horizontal="center"/>
    </xf>
    <xf numFmtId="0" fontId="3" fillId="17" borderId="11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11" borderId="0" xfId="0" applyFont="1" applyFill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3" fillId="21" borderId="0" xfId="0" applyFont="1" applyFill="1" applyAlignment="1">
      <alignment horizontal="center"/>
    </xf>
    <xf numFmtId="0" fontId="3" fillId="0" borderId="4" xfId="0" applyFont="1" applyBorder="1"/>
    <xf numFmtId="0" fontId="3" fillId="11" borderId="6" xfId="0" applyFont="1" applyFill="1" applyBorder="1" applyAlignment="1">
      <alignment horizontal="center"/>
    </xf>
    <xf numFmtId="0" fontId="3" fillId="10" borderId="0" xfId="0" applyFont="1" applyFill="1" applyAlignment="1">
      <alignment horizontal="center"/>
    </xf>
    <xf numFmtId="0" fontId="3" fillId="22" borderId="0" xfId="0" applyFont="1" applyFill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3" fillId="23" borderId="0" xfId="0" applyFont="1" applyFill="1"/>
    <xf numFmtId="0" fontId="3" fillId="23" borderId="0" xfId="0" applyFont="1" applyFill="1" applyAlignment="1">
      <alignment horizontal="center"/>
    </xf>
    <xf numFmtId="0" fontId="3" fillId="14" borderId="18" xfId="0" applyFont="1" applyFill="1" applyBorder="1" applyAlignment="1">
      <alignment horizontal="center"/>
    </xf>
    <xf numFmtId="0" fontId="3" fillId="24" borderId="0" xfId="0" applyFont="1" applyFill="1" applyAlignment="1">
      <alignment horizontal="center"/>
    </xf>
    <xf numFmtId="0" fontId="3" fillId="25" borderId="0" xfId="0" applyFont="1" applyFill="1" applyAlignment="1">
      <alignment horizontal="center"/>
    </xf>
    <xf numFmtId="0" fontId="6" fillId="0" borderId="0" xfId="0" applyFont="1" applyAlignment="1">
      <alignment wrapText="1"/>
    </xf>
    <xf numFmtId="1" fontId="14" fillId="0" borderId="0" xfId="0" applyNumberFormat="1" applyFont="1"/>
    <xf numFmtId="0" fontId="3" fillId="26" borderId="11" xfId="0" applyFont="1" applyFill="1" applyBorder="1" applyAlignment="1">
      <alignment horizontal="center"/>
    </xf>
    <xf numFmtId="0" fontId="4" fillId="0" borderId="12" xfId="0" applyFont="1" applyBorder="1"/>
    <xf numFmtId="0" fontId="4" fillId="0" borderId="16" xfId="0" applyFont="1" applyBorder="1"/>
    <xf numFmtId="0" fontId="4" fillId="0" borderId="17" xfId="0" applyFont="1" applyBorder="1"/>
    <xf numFmtId="0" fontId="20" fillId="27" borderId="0" xfId="0" applyFont="1" applyFill="1"/>
    <xf numFmtId="0" fontId="20" fillId="28" borderId="0" xfId="0" applyFont="1" applyFill="1"/>
    <xf numFmtId="1" fontId="3" fillId="20" borderId="0" xfId="0" applyNumberFormat="1" applyFont="1" applyFill="1"/>
    <xf numFmtId="0" fontId="20" fillId="27" borderId="8" xfId="0" applyFont="1" applyFill="1" applyBorder="1"/>
    <xf numFmtId="0" fontId="20" fillId="27" borderId="9" xfId="0" applyFont="1" applyFill="1" applyBorder="1"/>
    <xf numFmtId="0" fontId="20" fillId="27" borderId="10" xfId="0" applyFont="1" applyFill="1" applyBorder="1"/>
    <xf numFmtId="0" fontId="20" fillId="27" borderId="6" xfId="0" applyFont="1" applyFill="1" applyBorder="1"/>
    <xf numFmtId="0" fontId="20" fillId="27" borderId="11" xfId="0" applyFont="1" applyFill="1" applyBorder="1"/>
    <xf numFmtId="0" fontId="20" fillId="27" borderId="12" xfId="0" applyFont="1" applyFill="1" applyBorder="1"/>
    <xf numFmtId="0" fontId="20" fillId="27" borderId="16" xfId="0" applyFont="1" applyFill="1" applyBorder="1"/>
    <xf numFmtId="0" fontId="20" fillId="27" borderId="17" xfId="0" applyFont="1" applyFill="1" applyBorder="1"/>
    <xf numFmtId="1" fontId="3" fillId="0" borderId="0" xfId="0" applyNumberFormat="1" applyFont="1"/>
    <xf numFmtId="1" fontId="12" fillId="0" borderId="0" xfId="0" applyNumberFormat="1" applyFont="1"/>
    <xf numFmtId="0" fontId="3" fillId="16" borderId="8" xfId="0" applyFont="1" applyFill="1" applyBorder="1" applyAlignment="1">
      <alignment horizontal="center"/>
    </xf>
    <xf numFmtId="0" fontId="3" fillId="16" borderId="9" xfId="0" applyFont="1" applyFill="1" applyBorder="1" applyAlignment="1">
      <alignment horizontal="center"/>
    </xf>
    <xf numFmtId="0" fontId="3" fillId="16" borderId="12" xfId="0" applyFont="1" applyFill="1" applyBorder="1" applyAlignment="1">
      <alignment horizontal="center"/>
    </xf>
    <xf numFmtId="0" fontId="3" fillId="16" borderId="16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0" fontId="3" fillId="13" borderId="12" xfId="0" applyFont="1" applyFill="1" applyBorder="1" applyAlignment="1">
      <alignment horizontal="center"/>
    </xf>
    <xf numFmtId="0" fontId="3" fillId="13" borderId="9" xfId="0" applyFont="1" applyFill="1" applyBorder="1" applyAlignment="1">
      <alignment horizontal="center"/>
    </xf>
    <xf numFmtId="0" fontId="3" fillId="13" borderId="16" xfId="0" applyFont="1" applyFill="1" applyBorder="1" applyAlignment="1">
      <alignment horizontal="center"/>
    </xf>
    <xf numFmtId="0" fontId="3" fillId="14" borderId="19" xfId="0" applyFont="1" applyFill="1" applyBorder="1" applyAlignment="1">
      <alignment horizontal="center"/>
    </xf>
    <xf numFmtId="0" fontId="3" fillId="14" borderId="9" xfId="0" applyFont="1" applyFill="1" applyBorder="1" applyAlignment="1">
      <alignment horizontal="center"/>
    </xf>
    <xf numFmtId="0" fontId="3" fillId="14" borderId="10" xfId="0" applyFont="1" applyFill="1" applyBorder="1" applyAlignment="1">
      <alignment horizontal="center"/>
    </xf>
    <xf numFmtId="0" fontId="3" fillId="14" borderId="11" xfId="0" applyFont="1" applyFill="1" applyBorder="1" applyAlignment="1">
      <alignment horizontal="center"/>
    </xf>
    <xf numFmtId="0" fontId="3" fillId="14" borderId="20" xfId="0" applyFont="1" applyFill="1" applyBorder="1" applyAlignment="1">
      <alignment horizontal="center"/>
    </xf>
    <xf numFmtId="0" fontId="3" fillId="14" borderId="21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center"/>
    </xf>
    <xf numFmtId="1" fontId="21" fillId="20" borderId="0" xfId="0" applyNumberFormat="1" applyFont="1" applyFill="1"/>
    <xf numFmtId="0" fontId="3" fillId="19" borderId="17" xfId="0" applyFont="1" applyFill="1" applyBorder="1" applyAlignment="1">
      <alignment horizontal="center"/>
    </xf>
    <xf numFmtId="0" fontId="3" fillId="17" borderId="18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22" fillId="7" borderId="0" xfId="0" applyFont="1" applyFill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22" fillId="7" borderId="6" xfId="0" applyFont="1" applyFill="1" applyBorder="1" applyAlignment="1">
      <alignment horizontal="center"/>
    </xf>
    <xf numFmtId="0" fontId="22" fillId="7" borderId="11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18" borderId="21" xfId="0" applyFont="1" applyFill="1" applyBorder="1" applyAlignment="1">
      <alignment horizontal="center"/>
    </xf>
    <xf numFmtId="0" fontId="3" fillId="10" borderId="12" xfId="0" applyFont="1" applyFill="1" applyBorder="1" applyAlignment="1">
      <alignment horizontal="center"/>
    </xf>
    <xf numFmtId="0" fontId="3" fillId="18" borderId="16" xfId="0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/>
    </xf>
    <xf numFmtId="0" fontId="3" fillId="17" borderId="20" xfId="0" applyFont="1" applyFill="1" applyBorder="1" applyAlignment="1">
      <alignment horizontal="center"/>
    </xf>
    <xf numFmtId="0" fontId="3" fillId="8" borderId="21" xfId="0" applyFont="1" applyFill="1" applyBorder="1" applyAlignment="1">
      <alignment horizontal="center"/>
    </xf>
    <xf numFmtId="0" fontId="3" fillId="9" borderId="21" xfId="0" applyFont="1" applyFill="1" applyBorder="1" applyAlignment="1">
      <alignment horizontal="center"/>
    </xf>
    <xf numFmtId="0" fontId="3" fillId="9" borderId="17" xfId="0" applyFont="1" applyFill="1" applyBorder="1" applyAlignment="1">
      <alignment horizontal="center"/>
    </xf>
    <xf numFmtId="0" fontId="3" fillId="23" borderId="21" xfId="0" applyFont="1" applyFill="1" applyBorder="1" applyAlignment="1">
      <alignment horizontal="center"/>
    </xf>
    <xf numFmtId="0" fontId="20" fillId="29" borderId="11" xfId="0" applyFont="1" applyFill="1" applyBorder="1" applyAlignment="1">
      <alignment horizontal="center"/>
    </xf>
    <xf numFmtId="0" fontId="20" fillId="29" borderId="0" xfId="0" applyFont="1" applyFill="1" applyAlignment="1">
      <alignment horizontal="center"/>
    </xf>
    <xf numFmtId="0" fontId="20" fillId="29" borderId="6" xfId="0" applyFont="1" applyFill="1" applyBorder="1" applyAlignment="1">
      <alignment horizontal="center"/>
    </xf>
    <xf numFmtId="0" fontId="20" fillId="30" borderId="0" xfId="0" applyFont="1" applyFill="1" applyAlignment="1">
      <alignment horizontal="center"/>
    </xf>
    <xf numFmtId="0" fontId="20" fillId="31" borderId="0" xfId="0" applyFont="1" applyFill="1" applyAlignment="1">
      <alignment horizontal="center"/>
    </xf>
    <xf numFmtId="0" fontId="20" fillId="32" borderId="11" xfId="0" applyFont="1" applyFill="1" applyBorder="1" applyAlignment="1">
      <alignment horizontal="center"/>
    </xf>
    <xf numFmtId="0" fontId="3" fillId="17" borderId="21" xfId="0" applyFont="1" applyFill="1" applyBorder="1" applyAlignment="1">
      <alignment horizontal="center"/>
    </xf>
    <xf numFmtId="0" fontId="3" fillId="12" borderId="21" xfId="0" applyFont="1" applyFill="1" applyBorder="1" applyAlignment="1">
      <alignment horizontal="center"/>
    </xf>
    <xf numFmtId="0" fontId="3" fillId="15" borderId="21" xfId="0" applyFont="1" applyFill="1" applyBorder="1" applyAlignment="1">
      <alignment horizontal="center"/>
    </xf>
    <xf numFmtId="0" fontId="3" fillId="13" borderId="21" xfId="0" applyFont="1" applyFill="1" applyBorder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3" fillId="25" borderId="12" xfId="0" applyFont="1" applyFill="1" applyBorder="1" applyAlignment="1">
      <alignment horizontal="center"/>
    </xf>
    <xf numFmtId="0" fontId="3" fillId="26" borderId="17" xfId="0" applyFont="1" applyFill="1" applyBorder="1" applyAlignment="1">
      <alignment horizontal="center"/>
    </xf>
    <xf numFmtId="0" fontId="22" fillId="25" borderId="0" xfId="0" applyFont="1" applyFill="1" applyAlignment="1">
      <alignment horizontal="center"/>
    </xf>
    <xf numFmtId="0" fontId="22" fillId="26" borderId="11" xfId="0" applyFont="1" applyFill="1" applyBorder="1" applyAlignment="1">
      <alignment horizontal="center"/>
    </xf>
    <xf numFmtId="0" fontId="3" fillId="11" borderId="23" xfId="0" applyFont="1" applyFill="1" applyBorder="1" applyAlignment="1">
      <alignment horizontal="center"/>
    </xf>
    <xf numFmtId="0" fontId="3" fillId="11" borderId="8" xfId="0" applyFont="1" applyFill="1" applyBorder="1" applyAlignment="1">
      <alignment horizontal="center"/>
    </xf>
    <xf numFmtId="0" fontId="3" fillId="11" borderId="9" xfId="0" applyFont="1" applyFill="1" applyBorder="1" applyAlignment="1">
      <alignment horizontal="center"/>
    </xf>
    <xf numFmtId="0" fontId="3" fillId="10" borderId="10" xfId="0" applyFont="1" applyFill="1" applyBorder="1" applyAlignment="1">
      <alignment horizontal="center"/>
    </xf>
    <xf numFmtId="0" fontId="23" fillId="31" borderId="0" xfId="0" applyFont="1" applyFill="1" applyAlignment="1">
      <alignment horizontal="center"/>
    </xf>
    <xf numFmtId="0" fontId="23" fillId="33" borderId="23" xfId="0" applyFont="1" applyFill="1" applyBorder="1" applyAlignment="1">
      <alignment horizontal="center"/>
    </xf>
    <xf numFmtId="0" fontId="23" fillId="33" borderId="0" xfId="0" applyFont="1" applyFill="1" applyAlignment="1">
      <alignment horizontal="center"/>
    </xf>
    <xf numFmtId="0" fontId="3" fillId="20" borderId="0" xfId="0" applyFont="1" applyFill="1"/>
    <xf numFmtId="0" fontId="15" fillId="20" borderId="0" xfId="0" applyFont="1" applyFill="1"/>
    <xf numFmtId="0" fontId="0" fillId="20" borderId="0" xfId="0" applyFill="1"/>
    <xf numFmtId="0" fontId="22" fillId="34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1003"/>
  <sheetViews>
    <sheetView tabSelected="1" topLeftCell="F34" zoomScale="85" zoomScaleNormal="85" workbookViewId="0">
      <selection activeCell="P115" sqref="P115"/>
    </sheetView>
  </sheetViews>
  <sheetFormatPr defaultColWidth="12.453125" defaultRowHeight="15.75" customHeight="1"/>
  <cols>
    <col min="1" max="1" width="3.36328125" bestFit="1" customWidth="1"/>
    <col min="2" max="2" width="13.6328125" customWidth="1"/>
    <col min="3" max="5" width="12.36328125" bestFit="1" customWidth="1"/>
    <col min="6" max="6" width="10.453125" customWidth="1"/>
    <col min="7" max="7" width="12.36328125" bestFit="1" customWidth="1"/>
    <col min="8" max="8" width="11.1796875" customWidth="1"/>
    <col min="9" max="9" width="8.6328125" bestFit="1" customWidth="1"/>
    <col min="10" max="10" width="9.453125" bestFit="1" customWidth="1"/>
    <col min="11" max="11" width="8.1796875" bestFit="1" customWidth="1"/>
    <col min="12" max="12" width="9.453125" customWidth="1"/>
    <col min="13" max="13" width="6.81640625" bestFit="1" customWidth="1"/>
    <col min="14" max="14" width="7.81640625" customWidth="1"/>
    <col min="15" max="15" width="8.36328125" customWidth="1"/>
    <col min="16" max="16" width="7.453125" customWidth="1"/>
    <col min="17" max="17" width="5.453125" customWidth="1"/>
    <col min="18" max="19" width="6.1796875" customWidth="1"/>
    <col min="20" max="20" width="6.81640625" bestFit="1" customWidth="1"/>
    <col min="21" max="21" width="9.1796875" customWidth="1"/>
    <col min="22" max="22" width="8.453125" customWidth="1"/>
    <col min="23" max="23" width="7.81640625" customWidth="1"/>
    <col min="24" max="24" width="10.1796875" customWidth="1"/>
    <col min="25" max="25" width="6.6328125" customWidth="1"/>
    <col min="26" max="26" width="8.26953125" bestFit="1" customWidth="1"/>
    <col min="27" max="27" width="6.81640625" bestFit="1" customWidth="1"/>
    <col min="28" max="28" width="6.1796875" customWidth="1"/>
    <col min="29" max="30" width="9.1796875" customWidth="1"/>
    <col min="31" max="31" width="6" customWidth="1"/>
    <col min="32" max="32" width="6.90625" bestFit="1" customWidth="1"/>
  </cols>
  <sheetData>
    <row r="1" spans="1:32" ht="13.5" thickTop="1">
      <c r="A1" s="1"/>
      <c r="B1" s="1"/>
      <c r="C1" s="57">
        <v>45287</v>
      </c>
      <c r="D1" s="58" t="s">
        <v>0</v>
      </c>
      <c r="E1" s="58"/>
      <c r="F1" s="71">
        <v>0.375</v>
      </c>
      <c r="G1" s="58"/>
      <c r="H1" s="59"/>
      <c r="I1" s="57">
        <v>45288</v>
      </c>
      <c r="J1" s="58" t="s">
        <v>0</v>
      </c>
      <c r="K1" s="58"/>
      <c r="L1" s="71">
        <v>0.39583333333333331</v>
      </c>
      <c r="M1" s="58"/>
      <c r="N1" s="59"/>
      <c r="O1" s="57">
        <v>45289</v>
      </c>
      <c r="P1" s="58" t="s">
        <v>0</v>
      </c>
      <c r="Q1" s="58"/>
      <c r="R1" s="71">
        <v>0.375</v>
      </c>
      <c r="S1" s="58"/>
      <c r="T1" s="59"/>
      <c r="U1" s="2"/>
      <c r="AE1" s="2"/>
      <c r="AF1" s="2"/>
    </row>
    <row r="2" spans="1:32" ht="13">
      <c r="A2" s="2"/>
      <c r="B2" s="2"/>
      <c r="C2" s="50" t="s">
        <v>1</v>
      </c>
      <c r="D2" s="2" t="s">
        <v>2</v>
      </c>
      <c r="F2" s="60">
        <v>0.80902777777777779</v>
      </c>
      <c r="G2" s="2"/>
      <c r="H2" s="61"/>
      <c r="I2" s="50" t="s">
        <v>1</v>
      </c>
      <c r="J2" s="2" t="s">
        <v>2</v>
      </c>
      <c r="L2" s="60">
        <v>0.90625</v>
      </c>
      <c r="M2" s="2"/>
      <c r="N2" s="61"/>
      <c r="O2" s="50" t="s">
        <v>1</v>
      </c>
      <c r="P2" s="2" t="s">
        <v>2</v>
      </c>
      <c r="R2" s="60">
        <v>0.77777777777777779</v>
      </c>
      <c r="S2" s="2"/>
      <c r="T2" s="61"/>
      <c r="U2" s="2"/>
      <c r="AE2" s="2"/>
      <c r="AF2" s="2"/>
    </row>
    <row r="3" spans="1:32" ht="13">
      <c r="C3" s="50" t="s">
        <v>3</v>
      </c>
      <c r="D3" s="3" t="s">
        <v>3</v>
      </c>
      <c r="E3" s="3" t="s">
        <v>4</v>
      </c>
      <c r="F3" s="3" t="s">
        <v>4</v>
      </c>
      <c r="G3" s="3" t="s">
        <v>5</v>
      </c>
      <c r="H3" s="62" t="s">
        <v>6</v>
      </c>
      <c r="I3" s="50" t="s">
        <v>3</v>
      </c>
      <c r="J3" s="3" t="s">
        <v>3</v>
      </c>
      <c r="K3" s="3" t="s">
        <v>4</v>
      </c>
      <c r="L3" s="3" t="s">
        <v>4</v>
      </c>
      <c r="M3" s="3" t="s">
        <v>5</v>
      </c>
      <c r="N3" s="62" t="s">
        <v>6</v>
      </c>
      <c r="O3" s="50" t="s">
        <v>3</v>
      </c>
      <c r="P3" s="3" t="s">
        <v>3</v>
      </c>
      <c r="Q3" s="3" t="s">
        <v>4</v>
      </c>
      <c r="R3" s="3" t="s">
        <v>4</v>
      </c>
      <c r="S3" s="3" t="s">
        <v>5</v>
      </c>
      <c r="T3" s="62" t="s">
        <v>6</v>
      </c>
      <c r="U3" s="55" t="s">
        <v>7</v>
      </c>
      <c r="AE3" s="2"/>
      <c r="AF3" s="2"/>
    </row>
    <row r="4" spans="1:32" ht="15.75" customHeight="1">
      <c r="A4" s="6">
        <v>1</v>
      </c>
      <c r="B4" s="6" t="s">
        <v>9</v>
      </c>
      <c r="C4" s="51"/>
      <c r="D4" s="48"/>
      <c r="E4" s="48"/>
      <c r="F4" s="48"/>
      <c r="G4" s="48"/>
      <c r="H4" s="63"/>
      <c r="I4" s="51"/>
      <c r="J4" s="48"/>
      <c r="K4" s="48"/>
      <c r="L4" s="48"/>
      <c r="M4" s="48"/>
      <c r="N4" s="93"/>
      <c r="O4" s="51"/>
      <c r="P4" s="48"/>
      <c r="Q4" s="48"/>
      <c r="R4" s="48"/>
      <c r="S4" s="48"/>
      <c r="T4" s="63"/>
      <c r="U4" s="4"/>
      <c r="AE4" s="2"/>
      <c r="AF4" s="2"/>
    </row>
    <row r="5" spans="1:32" ht="13" thickBot="1">
      <c r="A5" s="6">
        <v>2</v>
      </c>
      <c r="B5" s="6" t="s">
        <v>10</v>
      </c>
      <c r="C5" s="88" t="s">
        <v>121</v>
      </c>
      <c r="D5" s="89" t="s">
        <v>121</v>
      </c>
      <c r="E5" s="48"/>
      <c r="F5" s="48"/>
      <c r="G5" s="48"/>
      <c r="H5" s="90" t="s">
        <v>121</v>
      </c>
      <c r="I5" s="96"/>
      <c r="J5" s="92"/>
      <c r="K5" s="48"/>
      <c r="L5" s="48"/>
      <c r="M5" s="48"/>
      <c r="N5" s="79"/>
      <c r="O5" s="99" t="s">
        <v>12</v>
      </c>
      <c r="P5" s="66" t="s">
        <v>16</v>
      </c>
      <c r="Q5" s="48"/>
      <c r="R5" s="48"/>
      <c r="S5" s="48"/>
      <c r="T5" s="79" t="s">
        <v>12</v>
      </c>
      <c r="U5" s="4">
        <f>COUNTA(C5:T5)</f>
        <v>6</v>
      </c>
      <c r="AE5" s="2"/>
      <c r="AF5" s="2"/>
    </row>
    <row r="6" spans="1:32" ht="15.75" customHeight="1" thickTop="1" thickBot="1">
      <c r="A6" s="6">
        <v>3</v>
      </c>
      <c r="B6" s="6" t="s">
        <v>14</v>
      </c>
      <c r="C6" s="88" t="s">
        <v>121</v>
      </c>
      <c r="D6" s="89" t="s">
        <v>121</v>
      </c>
      <c r="E6" s="89" t="s">
        <v>121</v>
      </c>
      <c r="F6" s="89" t="s">
        <v>121</v>
      </c>
      <c r="G6" s="89" t="s">
        <v>121</v>
      </c>
      <c r="H6" s="90" t="s">
        <v>121</v>
      </c>
      <c r="I6" s="178" t="s">
        <v>13</v>
      </c>
      <c r="J6" s="179" t="s">
        <v>13</v>
      </c>
      <c r="K6" s="92"/>
      <c r="L6" s="92"/>
      <c r="M6" s="92"/>
      <c r="N6" s="180" t="s">
        <v>12</v>
      </c>
      <c r="O6" s="99" t="s">
        <v>12</v>
      </c>
      <c r="P6" s="66" t="s">
        <v>16</v>
      </c>
      <c r="Q6" s="21" t="s">
        <v>52</v>
      </c>
      <c r="R6" s="66" t="s">
        <v>16</v>
      </c>
      <c r="S6" s="66" t="s">
        <v>16</v>
      </c>
      <c r="T6" s="79" t="s">
        <v>12</v>
      </c>
      <c r="U6" s="4">
        <f t="shared" ref="U6:U33" si="0">COUNTA(C6:T6)</f>
        <v>15</v>
      </c>
      <c r="AE6" s="2"/>
      <c r="AF6" s="2"/>
    </row>
    <row r="7" spans="1:32" ht="13.5" thickTop="1">
      <c r="A7" s="6">
        <v>4</v>
      </c>
      <c r="B7" s="6" t="s">
        <v>15</v>
      </c>
      <c r="C7" s="88" t="s">
        <v>121</v>
      </c>
      <c r="D7" s="89" t="s">
        <v>121</v>
      </c>
      <c r="E7" s="89" t="s">
        <v>121</v>
      </c>
      <c r="F7" s="89" t="s">
        <v>121</v>
      </c>
      <c r="G7" s="89" t="s">
        <v>121</v>
      </c>
      <c r="H7" s="90" t="s">
        <v>121</v>
      </c>
      <c r="I7" s="96" t="s">
        <v>13</v>
      </c>
      <c r="J7" s="92" t="s">
        <v>13</v>
      </c>
      <c r="K7" s="177" t="s">
        <v>13</v>
      </c>
      <c r="L7" s="177" t="s">
        <v>13</v>
      </c>
      <c r="M7" s="182" t="s">
        <v>121</v>
      </c>
      <c r="N7" s="79" t="s">
        <v>12</v>
      </c>
      <c r="O7" s="99" t="s">
        <v>12</v>
      </c>
      <c r="P7" s="66" t="s">
        <v>16</v>
      </c>
      <c r="Q7" s="21" t="s">
        <v>52</v>
      </c>
      <c r="R7" s="66" t="s">
        <v>16</v>
      </c>
      <c r="S7" s="66" t="s">
        <v>16</v>
      </c>
      <c r="T7" s="79" t="s">
        <v>12</v>
      </c>
      <c r="U7" s="4">
        <f t="shared" si="0"/>
        <v>18</v>
      </c>
      <c r="AE7" s="3"/>
      <c r="AF7" s="2"/>
    </row>
    <row r="8" spans="1:32" ht="15.75" customHeight="1">
      <c r="A8" s="6">
        <v>5</v>
      </c>
      <c r="B8" s="6" t="s">
        <v>17</v>
      </c>
      <c r="C8" s="88" t="s">
        <v>121</v>
      </c>
      <c r="D8" s="89" t="s">
        <v>121</v>
      </c>
      <c r="E8" s="89" t="s">
        <v>121</v>
      </c>
      <c r="F8" s="89" t="s">
        <v>121</v>
      </c>
      <c r="G8" s="89" t="s">
        <v>121</v>
      </c>
      <c r="H8" s="90" t="s">
        <v>121</v>
      </c>
      <c r="I8" s="96" t="s">
        <v>13</v>
      </c>
      <c r="J8" s="92" t="s">
        <v>13</v>
      </c>
      <c r="K8" s="92" t="s">
        <v>13</v>
      </c>
      <c r="L8" s="92" t="s">
        <v>13</v>
      </c>
      <c r="M8" s="183" t="s">
        <v>121</v>
      </c>
      <c r="N8" s="79" t="s">
        <v>12</v>
      </c>
      <c r="O8" s="99" t="s">
        <v>12</v>
      </c>
      <c r="P8" s="66" t="s">
        <v>16</v>
      </c>
      <c r="Q8" s="21" t="s">
        <v>52</v>
      </c>
      <c r="R8" s="66" t="s">
        <v>16</v>
      </c>
      <c r="S8" s="66" t="s">
        <v>16</v>
      </c>
      <c r="T8" s="79" t="s">
        <v>12</v>
      </c>
      <c r="U8" s="4">
        <f t="shared" si="0"/>
        <v>18</v>
      </c>
      <c r="AE8" s="2"/>
      <c r="AF8" s="2"/>
    </row>
    <row r="9" spans="1:32" ht="13">
      <c r="A9" s="6">
        <v>6</v>
      </c>
      <c r="B9" s="6" t="s">
        <v>18</v>
      </c>
      <c r="C9" s="88" t="s">
        <v>121</v>
      </c>
      <c r="D9" s="89" t="s">
        <v>121</v>
      </c>
      <c r="E9" s="89" t="s">
        <v>121</v>
      </c>
      <c r="F9" s="89" t="s">
        <v>121</v>
      </c>
      <c r="G9" s="89" t="s">
        <v>121</v>
      </c>
      <c r="H9" s="90" t="s">
        <v>121</v>
      </c>
      <c r="I9" s="96" t="s">
        <v>13</v>
      </c>
      <c r="J9" s="92" t="s">
        <v>13</v>
      </c>
      <c r="K9" s="92" t="s">
        <v>13</v>
      </c>
      <c r="L9" s="92" t="s">
        <v>13</v>
      </c>
      <c r="M9" s="183" t="s">
        <v>121</v>
      </c>
      <c r="N9" s="79" t="s">
        <v>12</v>
      </c>
      <c r="O9" s="99" t="s">
        <v>12</v>
      </c>
      <c r="P9" s="66" t="s">
        <v>16</v>
      </c>
      <c r="Q9" s="21" t="s">
        <v>52</v>
      </c>
      <c r="R9" s="66" t="s">
        <v>16</v>
      </c>
      <c r="S9" s="66" t="s">
        <v>16</v>
      </c>
      <c r="T9" s="79" t="s">
        <v>12</v>
      </c>
      <c r="U9" s="4">
        <f t="shared" si="0"/>
        <v>18</v>
      </c>
      <c r="AE9" s="3"/>
      <c r="AF9" s="2"/>
    </row>
    <row r="10" spans="1:32" ht="15.75" customHeight="1">
      <c r="A10" s="6">
        <v>7</v>
      </c>
      <c r="B10" s="6" t="s">
        <v>19</v>
      </c>
      <c r="C10" s="88" t="s">
        <v>121</v>
      </c>
      <c r="D10" s="89" t="s">
        <v>121</v>
      </c>
      <c r="E10" s="89" t="s">
        <v>121</v>
      </c>
      <c r="F10" s="89" t="s">
        <v>121</v>
      </c>
      <c r="G10" s="89" t="s">
        <v>121</v>
      </c>
      <c r="H10" s="90" t="s">
        <v>121</v>
      </c>
      <c r="I10" s="96" t="s">
        <v>13</v>
      </c>
      <c r="J10" s="92" t="s">
        <v>13</v>
      </c>
      <c r="K10" s="92" t="s">
        <v>13</v>
      </c>
      <c r="L10" s="92" t="s">
        <v>13</v>
      </c>
      <c r="M10" s="183" t="s">
        <v>121</v>
      </c>
      <c r="N10" s="79" t="s">
        <v>12</v>
      </c>
      <c r="O10" s="99" t="s">
        <v>12</v>
      </c>
      <c r="P10" s="66" t="s">
        <v>16</v>
      </c>
      <c r="Q10" s="21" t="s">
        <v>52</v>
      </c>
      <c r="R10" s="66" t="s">
        <v>16</v>
      </c>
      <c r="S10" s="66" t="s">
        <v>16</v>
      </c>
      <c r="T10" s="79" t="s">
        <v>12</v>
      </c>
      <c r="U10" s="4">
        <f t="shared" si="0"/>
        <v>18</v>
      </c>
      <c r="AE10" s="2"/>
      <c r="AF10" s="2"/>
    </row>
    <row r="11" spans="1:32" ht="13">
      <c r="A11" s="6">
        <v>8</v>
      </c>
      <c r="B11" s="2" t="s">
        <v>20</v>
      </c>
      <c r="C11" s="88" t="s">
        <v>121</v>
      </c>
      <c r="D11" s="89" t="s">
        <v>121</v>
      </c>
      <c r="E11" s="89" t="s">
        <v>121</v>
      </c>
      <c r="F11" s="89" t="s">
        <v>121</v>
      </c>
      <c r="G11" s="89" t="s">
        <v>121</v>
      </c>
      <c r="H11" s="90" t="s">
        <v>121</v>
      </c>
      <c r="I11" s="96" t="s">
        <v>13</v>
      </c>
      <c r="J11" s="92" t="s">
        <v>13</v>
      </c>
      <c r="K11" s="92" t="s">
        <v>13</v>
      </c>
      <c r="L11" s="92" t="s">
        <v>13</v>
      </c>
      <c r="M11" s="183" t="s">
        <v>121</v>
      </c>
      <c r="N11" s="79" t="s">
        <v>12</v>
      </c>
      <c r="O11" s="99" t="s">
        <v>12</v>
      </c>
      <c r="P11" s="66" t="s">
        <v>16</v>
      </c>
      <c r="Q11" s="21" t="s">
        <v>52</v>
      </c>
      <c r="R11" s="66" t="s">
        <v>16</v>
      </c>
      <c r="S11" s="66" t="s">
        <v>16</v>
      </c>
      <c r="T11" s="79" t="s">
        <v>12</v>
      </c>
      <c r="U11" s="4">
        <f t="shared" si="0"/>
        <v>18</v>
      </c>
      <c r="AE11" s="15"/>
      <c r="AF11" s="2"/>
    </row>
    <row r="12" spans="1:32" ht="12.5">
      <c r="A12" s="6">
        <v>9</v>
      </c>
      <c r="B12" s="6" t="s">
        <v>21</v>
      </c>
      <c r="C12" s="88" t="s">
        <v>121</v>
      </c>
      <c r="D12" s="89" t="s">
        <v>121</v>
      </c>
      <c r="E12" s="89" t="s">
        <v>121</v>
      </c>
      <c r="F12" s="89" t="s">
        <v>121</v>
      </c>
      <c r="G12" s="89" t="s">
        <v>121</v>
      </c>
      <c r="H12" s="90" t="s">
        <v>121</v>
      </c>
      <c r="I12" s="96" t="s">
        <v>13</v>
      </c>
      <c r="J12" s="92" t="s">
        <v>13</v>
      </c>
      <c r="K12" s="92" t="s">
        <v>13</v>
      </c>
      <c r="L12" s="92" t="s">
        <v>13</v>
      </c>
      <c r="M12" s="183" t="s">
        <v>121</v>
      </c>
      <c r="N12" s="79" t="s">
        <v>12</v>
      </c>
      <c r="O12" s="99" t="s">
        <v>12</v>
      </c>
      <c r="P12" s="66" t="s">
        <v>16</v>
      </c>
      <c r="Q12" s="21" t="s">
        <v>52</v>
      </c>
      <c r="R12" s="66" t="s">
        <v>16</v>
      </c>
      <c r="S12" s="66" t="s">
        <v>16</v>
      </c>
      <c r="T12" s="79" t="s">
        <v>12</v>
      </c>
      <c r="U12" s="4">
        <f t="shared" si="0"/>
        <v>18</v>
      </c>
      <c r="AE12" s="2"/>
      <c r="AF12" s="2"/>
    </row>
    <row r="13" spans="1:32" ht="15.75" customHeight="1">
      <c r="A13" s="6">
        <v>10</v>
      </c>
      <c r="B13" s="6" t="s">
        <v>22</v>
      </c>
      <c r="C13" s="88" t="s">
        <v>121</v>
      </c>
      <c r="D13" s="89" t="s">
        <v>121</v>
      </c>
      <c r="E13" s="89" t="s">
        <v>121</v>
      </c>
      <c r="F13" s="89" t="s">
        <v>121</v>
      </c>
      <c r="G13" s="89" t="s">
        <v>121</v>
      </c>
      <c r="H13" s="90" t="s">
        <v>121</v>
      </c>
      <c r="I13" s="96" t="s">
        <v>13</v>
      </c>
      <c r="J13" s="92" t="s">
        <v>13</v>
      </c>
      <c r="K13" s="92" t="s">
        <v>13</v>
      </c>
      <c r="L13" s="92" t="s">
        <v>13</v>
      </c>
      <c r="M13" s="97" t="s">
        <v>12</v>
      </c>
      <c r="N13" s="79" t="s">
        <v>12</v>
      </c>
      <c r="O13" s="99" t="s">
        <v>12</v>
      </c>
      <c r="P13" s="66" t="s">
        <v>16</v>
      </c>
      <c r="Q13" s="21" t="s">
        <v>52</v>
      </c>
      <c r="R13" s="66" t="s">
        <v>16</v>
      </c>
      <c r="S13" s="66" t="s">
        <v>16</v>
      </c>
      <c r="T13" s="79" t="s">
        <v>12</v>
      </c>
      <c r="U13" s="4">
        <f t="shared" si="0"/>
        <v>18</v>
      </c>
      <c r="AE13" s="2"/>
      <c r="AF13" s="2"/>
    </row>
    <row r="14" spans="1:32" ht="15.75" customHeight="1">
      <c r="A14" s="6">
        <v>11</v>
      </c>
      <c r="B14" s="6" t="s">
        <v>23</v>
      </c>
      <c r="C14" s="88" t="s">
        <v>121</v>
      </c>
      <c r="D14" s="89" t="s">
        <v>121</v>
      </c>
      <c r="E14" s="89" t="s">
        <v>121</v>
      </c>
      <c r="F14" s="89" t="s">
        <v>121</v>
      </c>
      <c r="G14" s="89" t="s">
        <v>121</v>
      </c>
      <c r="H14" s="90" t="s">
        <v>121</v>
      </c>
      <c r="I14" s="96" t="s">
        <v>13</v>
      </c>
      <c r="J14" s="92" t="s">
        <v>13</v>
      </c>
      <c r="K14" s="92" t="s">
        <v>13</v>
      </c>
      <c r="L14" s="92" t="s">
        <v>13</v>
      </c>
      <c r="M14" s="97" t="s">
        <v>12</v>
      </c>
      <c r="N14" s="79" t="s">
        <v>12</v>
      </c>
      <c r="O14" s="99" t="s">
        <v>12</v>
      </c>
      <c r="P14" s="66" t="s">
        <v>16</v>
      </c>
      <c r="Q14" s="21" t="s">
        <v>52</v>
      </c>
      <c r="R14" s="66" t="s">
        <v>16</v>
      </c>
      <c r="S14" s="97" t="s">
        <v>12</v>
      </c>
      <c r="T14" s="79" t="s">
        <v>12</v>
      </c>
      <c r="U14" s="4">
        <f t="shared" si="0"/>
        <v>18</v>
      </c>
      <c r="AE14" s="2"/>
      <c r="AF14" s="2"/>
    </row>
    <row r="15" spans="1:32" ht="15.75" customHeight="1">
      <c r="A15" s="6">
        <v>12</v>
      </c>
      <c r="B15" s="6" t="s">
        <v>24</v>
      </c>
      <c r="C15" s="88" t="s">
        <v>121</v>
      </c>
      <c r="D15" s="89" t="s">
        <v>121</v>
      </c>
      <c r="E15" s="89" t="s">
        <v>121</v>
      </c>
      <c r="F15" s="89" t="s">
        <v>121</v>
      </c>
      <c r="G15" s="89" t="s">
        <v>121</v>
      </c>
      <c r="H15" s="90" t="s">
        <v>121</v>
      </c>
      <c r="I15" s="96" t="s">
        <v>13</v>
      </c>
      <c r="J15" s="92" t="s">
        <v>13</v>
      </c>
      <c r="K15" s="92" t="s">
        <v>13</v>
      </c>
      <c r="L15" s="92" t="s">
        <v>13</v>
      </c>
      <c r="M15" s="97" t="s">
        <v>12</v>
      </c>
      <c r="N15" s="79" t="s">
        <v>12</v>
      </c>
      <c r="O15" s="99" t="s">
        <v>12</v>
      </c>
      <c r="P15" s="66" t="s">
        <v>16</v>
      </c>
      <c r="Q15" s="21" t="s">
        <v>52</v>
      </c>
      <c r="R15" s="66" t="s">
        <v>16</v>
      </c>
      <c r="S15" s="97" t="s">
        <v>12</v>
      </c>
      <c r="T15" s="79" t="s">
        <v>12</v>
      </c>
      <c r="U15" s="4">
        <f t="shared" si="0"/>
        <v>18</v>
      </c>
      <c r="AE15" s="2"/>
      <c r="AF15" s="2"/>
    </row>
    <row r="16" spans="1:32" ht="15.75" customHeight="1">
      <c r="A16" s="6">
        <v>13</v>
      </c>
      <c r="B16" s="6" t="s">
        <v>25</v>
      </c>
      <c r="C16" s="88" t="s">
        <v>121</v>
      </c>
      <c r="D16" s="89" t="s">
        <v>121</v>
      </c>
      <c r="E16" s="89" t="s">
        <v>121</v>
      </c>
      <c r="F16" s="89" t="s">
        <v>121</v>
      </c>
      <c r="G16" s="89" t="s">
        <v>121</v>
      </c>
      <c r="H16" s="90" t="s">
        <v>121</v>
      </c>
      <c r="I16" s="96" t="s">
        <v>13</v>
      </c>
      <c r="J16" s="92" t="s">
        <v>13</v>
      </c>
      <c r="K16" s="92" t="s">
        <v>13</v>
      </c>
      <c r="L16" s="92" t="s">
        <v>13</v>
      </c>
      <c r="M16" s="97" t="s">
        <v>12</v>
      </c>
      <c r="N16" s="79" t="s">
        <v>12</v>
      </c>
      <c r="O16" s="99" t="s">
        <v>12</v>
      </c>
      <c r="P16" s="66" t="s">
        <v>16</v>
      </c>
      <c r="Q16" s="21" t="s">
        <v>52</v>
      </c>
      <c r="R16" s="66" t="s">
        <v>16</v>
      </c>
      <c r="S16" s="97" t="s">
        <v>12</v>
      </c>
      <c r="T16" s="79" t="s">
        <v>12</v>
      </c>
      <c r="U16" s="4">
        <f t="shared" si="0"/>
        <v>18</v>
      </c>
      <c r="AE16" s="2"/>
      <c r="AF16" s="2"/>
    </row>
    <row r="17" spans="1:32" ht="15.75" customHeight="1">
      <c r="A17" s="6">
        <v>14</v>
      </c>
      <c r="B17" s="6" t="s">
        <v>26</v>
      </c>
      <c r="C17" s="88" t="s">
        <v>121</v>
      </c>
      <c r="D17" s="89" t="s">
        <v>121</v>
      </c>
      <c r="E17" s="89" t="s">
        <v>121</v>
      </c>
      <c r="F17" s="89" t="s">
        <v>121</v>
      </c>
      <c r="G17" s="89" t="s">
        <v>121</v>
      </c>
      <c r="H17" s="90" t="s">
        <v>121</v>
      </c>
      <c r="I17" s="96" t="s">
        <v>13</v>
      </c>
      <c r="J17" s="92" t="s">
        <v>13</v>
      </c>
      <c r="K17" s="92" t="s">
        <v>13</v>
      </c>
      <c r="L17" s="92" t="s">
        <v>13</v>
      </c>
      <c r="M17" s="97" t="s">
        <v>12</v>
      </c>
      <c r="N17" s="79" t="s">
        <v>12</v>
      </c>
      <c r="O17" s="99" t="s">
        <v>12</v>
      </c>
      <c r="P17" s="66" t="s">
        <v>16</v>
      </c>
      <c r="Q17" s="21" t="s">
        <v>52</v>
      </c>
      <c r="R17" s="66" t="s">
        <v>16</v>
      </c>
      <c r="S17" s="97" t="s">
        <v>12</v>
      </c>
      <c r="T17" s="79" t="s">
        <v>12</v>
      </c>
      <c r="U17" s="4">
        <f t="shared" si="0"/>
        <v>18</v>
      </c>
      <c r="AE17" s="2"/>
      <c r="AF17" s="2"/>
    </row>
    <row r="18" spans="1:32" ht="15.75" customHeight="1">
      <c r="A18" s="6">
        <v>15</v>
      </c>
      <c r="B18" s="6" t="s">
        <v>27</v>
      </c>
      <c r="C18" s="88" t="s">
        <v>121</v>
      </c>
      <c r="D18" s="89" t="s">
        <v>121</v>
      </c>
      <c r="E18" s="89" t="s">
        <v>121</v>
      </c>
      <c r="F18" s="89" t="s">
        <v>121</v>
      </c>
      <c r="G18" s="89" t="s">
        <v>121</v>
      </c>
      <c r="H18" s="90" t="s">
        <v>121</v>
      </c>
      <c r="I18" s="96" t="s">
        <v>13</v>
      </c>
      <c r="J18" s="92" t="s">
        <v>13</v>
      </c>
      <c r="K18" s="92" t="s">
        <v>13</v>
      </c>
      <c r="L18" s="92" t="s">
        <v>13</v>
      </c>
      <c r="M18" s="97" t="s">
        <v>12</v>
      </c>
      <c r="N18" s="79" t="s">
        <v>12</v>
      </c>
      <c r="O18" s="99" t="s">
        <v>12</v>
      </c>
      <c r="P18" s="66" t="s">
        <v>16</v>
      </c>
      <c r="Q18" s="21" t="s">
        <v>52</v>
      </c>
      <c r="R18" s="66" t="s">
        <v>16</v>
      </c>
      <c r="S18" s="97" t="s">
        <v>12</v>
      </c>
      <c r="T18" s="79" t="s">
        <v>12</v>
      </c>
      <c r="U18" s="4">
        <f t="shared" si="0"/>
        <v>18</v>
      </c>
      <c r="AE18" s="2"/>
      <c r="AF18" s="2"/>
    </row>
    <row r="19" spans="1:32" ht="15.75" customHeight="1">
      <c r="A19" s="6">
        <v>16</v>
      </c>
      <c r="B19" s="6" t="s">
        <v>28</v>
      </c>
      <c r="C19" s="88" t="s">
        <v>121</v>
      </c>
      <c r="D19" s="89" t="s">
        <v>121</v>
      </c>
      <c r="E19" s="89" t="s">
        <v>121</v>
      </c>
      <c r="F19" s="89" t="s">
        <v>121</v>
      </c>
      <c r="G19" s="89" t="s">
        <v>121</v>
      </c>
      <c r="H19" s="90" t="s">
        <v>121</v>
      </c>
      <c r="I19" s="96" t="s">
        <v>13</v>
      </c>
      <c r="J19" s="92" t="s">
        <v>13</v>
      </c>
      <c r="K19" s="92" t="s">
        <v>13</v>
      </c>
      <c r="L19" s="92" t="s">
        <v>13</v>
      </c>
      <c r="M19" s="97" t="s">
        <v>12</v>
      </c>
      <c r="N19" s="79" t="s">
        <v>12</v>
      </c>
      <c r="O19" s="99" t="s">
        <v>12</v>
      </c>
      <c r="P19" s="66" t="s">
        <v>16</v>
      </c>
      <c r="Q19" s="21" t="s">
        <v>52</v>
      </c>
      <c r="R19" s="66" t="s">
        <v>16</v>
      </c>
      <c r="S19" s="97" t="s">
        <v>12</v>
      </c>
      <c r="T19" s="79" t="s">
        <v>12</v>
      </c>
      <c r="U19" s="4">
        <f t="shared" si="0"/>
        <v>18</v>
      </c>
      <c r="AE19" s="2"/>
      <c r="AF19" s="2"/>
    </row>
    <row r="20" spans="1:32" ht="15.75" customHeight="1">
      <c r="A20" s="6">
        <v>17</v>
      </c>
      <c r="B20" s="6" t="s">
        <v>29</v>
      </c>
      <c r="C20" s="88" t="s">
        <v>121</v>
      </c>
      <c r="D20" s="89" t="s">
        <v>121</v>
      </c>
      <c r="E20" s="89" t="s">
        <v>121</v>
      </c>
      <c r="F20" s="89" t="s">
        <v>121</v>
      </c>
      <c r="G20" s="89" t="s">
        <v>121</v>
      </c>
      <c r="H20" s="90" t="s">
        <v>121</v>
      </c>
      <c r="I20" s="96" t="s">
        <v>13</v>
      </c>
      <c r="J20" s="92" t="s">
        <v>13</v>
      </c>
      <c r="K20" s="92" t="s">
        <v>13</v>
      </c>
      <c r="L20" s="92" t="s">
        <v>13</v>
      </c>
      <c r="M20" s="97" t="s">
        <v>12</v>
      </c>
      <c r="N20" s="79" t="s">
        <v>12</v>
      </c>
      <c r="O20" s="99" t="s">
        <v>12</v>
      </c>
      <c r="P20" s="66" t="s">
        <v>16</v>
      </c>
      <c r="Q20" s="21" t="s">
        <v>52</v>
      </c>
      <c r="R20" s="66" t="s">
        <v>16</v>
      </c>
      <c r="S20" s="97" t="s">
        <v>12</v>
      </c>
      <c r="T20" s="79" t="s">
        <v>12</v>
      </c>
      <c r="U20" s="4">
        <f t="shared" si="0"/>
        <v>18</v>
      </c>
      <c r="AE20" s="2"/>
      <c r="AF20" s="2"/>
    </row>
    <row r="21" spans="1:32" ht="15.75" customHeight="1">
      <c r="A21" s="6">
        <v>18</v>
      </c>
      <c r="B21" s="6" t="s">
        <v>30</v>
      </c>
      <c r="C21" s="88" t="s">
        <v>121</v>
      </c>
      <c r="D21" s="89" t="s">
        <v>121</v>
      </c>
      <c r="E21" s="89" t="s">
        <v>121</v>
      </c>
      <c r="F21" s="89" t="s">
        <v>121</v>
      </c>
      <c r="G21" s="89" t="s">
        <v>121</v>
      </c>
      <c r="H21" s="90" t="s">
        <v>121</v>
      </c>
      <c r="I21" s="96" t="s">
        <v>13</v>
      </c>
      <c r="J21" s="92" t="s">
        <v>13</v>
      </c>
      <c r="K21" s="92" t="s">
        <v>13</v>
      </c>
      <c r="L21" s="92" t="s">
        <v>13</v>
      </c>
      <c r="M21" s="97" t="s">
        <v>12</v>
      </c>
      <c r="N21" s="79" t="s">
        <v>12</v>
      </c>
      <c r="O21" s="99" t="s">
        <v>12</v>
      </c>
      <c r="P21" s="66" t="s">
        <v>16</v>
      </c>
      <c r="Q21" s="21" t="s">
        <v>52</v>
      </c>
      <c r="R21" s="66" t="s">
        <v>16</v>
      </c>
      <c r="S21" s="97" t="s">
        <v>12</v>
      </c>
      <c r="T21" s="79" t="s">
        <v>12</v>
      </c>
      <c r="U21" s="4">
        <f t="shared" si="0"/>
        <v>18</v>
      </c>
      <c r="AE21" s="2"/>
      <c r="AF21" s="2"/>
    </row>
    <row r="22" spans="1:32" ht="15.75" customHeight="1">
      <c r="A22" s="6">
        <v>19</v>
      </c>
      <c r="B22" s="6" t="s">
        <v>31</v>
      </c>
      <c r="C22" s="88" t="s">
        <v>121</v>
      </c>
      <c r="D22" s="89" t="s">
        <v>121</v>
      </c>
      <c r="E22" s="89" t="s">
        <v>121</v>
      </c>
      <c r="F22" s="89" t="s">
        <v>121</v>
      </c>
      <c r="G22" s="89" t="s">
        <v>121</v>
      </c>
      <c r="H22" s="90" t="s">
        <v>121</v>
      </c>
      <c r="I22" s="96" t="s">
        <v>13</v>
      </c>
      <c r="J22" s="92" t="s">
        <v>13</v>
      </c>
      <c r="K22" s="92" t="s">
        <v>13</v>
      </c>
      <c r="L22" s="92" t="s">
        <v>13</v>
      </c>
      <c r="M22" s="97" t="s">
        <v>12</v>
      </c>
      <c r="N22" s="79" t="s">
        <v>12</v>
      </c>
      <c r="O22" s="99" t="s">
        <v>12</v>
      </c>
      <c r="P22" s="66" t="s">
        <v>16</v>
      </c>
      <c r="Q22" s="21" t="s">
        <v>52</v>
      </c>
      <c r="R22" s="66" t="s">
        <v>16</v>
      </c>
      <c r="S22" s="97" t="s">
        <v>12</v>
      </c>
      <c r="T22" s="79" t="s">
        <v>12</v>
      </c>
      <c r="U22" s="4">
        <f t="shared" si="0"/>
        <v>18</v>
      </c>
      <c r="AE22" s="2"/>
      <c r="AF22" s="2"/>
    </row>
    <row r="23" spans="1:32" ht="15.75" customHeight="1">
      <c r="A23" s="6">
        <v>20</v>
      </c>
      <c r="B23" s="2" t="s">
        <v>32</v>
      </c>
      <c r="C23" s="88" t="s">
        <v>121</v>
      </c>
      <c r="D23" s="89" t="s">
        <v>121</v>
      </c>
      <c r="E23" s="89" t="s">
        <v>121</v>
      </c>
      <c r="F23" s="89" t="s">
        <v>121</v>
      </c>
      <c r="G23" s="89" t="s">
        <v>121</v>
      </c>
      <c r="H23" s="90" t="s">
        <v>121</v>
      </c>
      <c r="I23" s="96" t="s">
        <v>13</v>
      </c>
      <c r="J23" s="92" t="s">
        <v>13</v>
      </c>
      <c r="K23" s="92" t="s">
        <v>13</v>
      </c>
      <c r="L23" s="92" t="s">
        <v>13</v>
      </c>
      <c r="M23" s="97" t="s">
        <v>12</v>
      </c>
      <c r="N23" s="79" t="s">
        <v>12</v>
      </c>
      <c r="O23" s="99" t="s">
        <v>12</v>
      </c>
      <c r="P23" s="66" t="s">
        <v>16</v>
      </c>
      <c r="Q23" s="21" t="s">
        <v>52</v>
      </c>
      <c r="R23" s="66" t="s">
        <v>16</v>
      </c>
      <c r="S23" s="97" t="s">
        <v>12</v>
      </c>
      <c r="T23" s="79" t="s">
        <v>12</v>
      </c>
      <c r="U23" s="4">
        <f t="shared" si="0"/>
        <v>18</v>
      </c>
      <c r="V23" s="2"/>
      <c r="AE23" s="2"/>
      <c r="AF23" s="2"/>
    </row>
    <row r="24" spans="1:32" ht="15.75" customHeight="1">
      <c r="A24" s="6">
        <v>21</v>
      </c>
      <c r="B24" s="2" t="s">
        <v>33</v>
      </c>
      <c r="C24" s="88" t="s">
        <v>121</v>
      </c>
      <c r="D24" s="89" t="s">
        <v>121</v>
      </c>
      <c r="E24" s="89" t="s">
        <v>121</v>
      </c>
      <c r="F24" s="89" t="s">
        <v>121</v>
      </c>
      <c r="G24" s="89" t="s">
        <v>121</v>
      </c>
      <c r="H24" s="90" t="s">
        <v>121</v>
      </c>
      <c r="I24" s="96" t="s">
        <v>13</v>
      </c>
      <c r="J24" s="92" t="s">
        <v>13</v>
      </c>
      <c r="K24" s="92" t="s">
        <v>13</v>
      </c>
      <c r="L24" s="92" t="s">
        <v>13</v>
      </c>
      <c r="M24" s="97" t="s">
        <v>12</v>
      </c>
      <c r="N24" s="79" t="s">
        <v>12</v>
      </c>
      <c r="O24" s="99" t="s">
        <v>12</v>
      </c>
      <c r="P24" s="66" t="s">
        <v>16</v>
      </c>
      <c r="Q24" s="21" t="s">
        <v>52</v>
      </c>
      <c r="R24" s="66" t="s">
        <v>16</v>
      </c>
      <c r="S24" s="97" t="s">
        <v>12</v>
      </c>
      <c r="T24" s="79" t="s">
        <v>12</v>
      </c>
      <c r="U24" s="4">
        <f t="shared" si="0"/>
        <v>18</v>
      </c>
      <c r="V24" s="2"/>
      <c r="AE24" s="2"/>
      <c r="AF24" s="2"/>
    </row>
    <row r="25" spans="1:32" ht="15.75" customHeight="1">
      <c r="A25" s="6">
        <v>22</v>
      </c>
      <c r="B25" s="2" t="s">
        <v>34</v>
      </c>
      <c r="C25" s="88" t="s">
        <v>121</v>
      </c>
      <c r="D25" s="89" t="s">
        <v>121</v>
      </c>
      <c r="E25" s="89" t="s">
        <v>121</v>
      </c>
      <c r="F25" s="89" t="s">
        <v>121</v>
      </c>
      <c r="G25" s="89" t="s">
        <v>121</v>
      </c>
      <c r="H25" s="90" t="s">
        <v>121</v>
      </c>
      <c r="I25" s="96" t="s">
        <v>13</v>
      </c>
      <c r="J25" s="92" t="s">
        <v>13</v>
      </c>
      <c r="K25" s="92" t="s">
        <v>13</v>
      </c>
      <c r="L25" s="92" t="s">
        <v>13</v>
      </c>
      <c r="M25" s="97" t="s">
        <v>12</v>
      </c>
      <c r="N25" s="79" t="s">
        <v>12</v>
      </c>
      <c r="O25" s="99" t="s">
        <v>12</v>
      </c>
      <c r="P25" s="66" t="s">
        <v>16</v>
      </c>
      <c r="Q25" s="21" t="s">
        <v>52</v>
      </c>
      <c r="R25" s="66" t="s">
        <v>16</v>
      </c>
      <c r="S25" s="66" t="s">
        <v>16</v>
      </c>
      <c r="T25" s="79" t="s">
        <v>12</v>
      </c>
      <c r="U25" s="4">
        <f t="shared" si="0"/>
        <v>18</v>
      </c>
      <c r="V25" s="2"/>
      <c r="AC25" s="2"/>
      <c r="AD25" s="2"/>
      <c r="AE25" s="2"/>
      <c r="AF25" s="2"/>
    </row>
    <row r="26" spans="1:32" ht="15.75" customHeight="1" thickBot="1">
      <c r="A26" s="6">
        <v>23</v>
      </c>
      <c r="B26" s="2" t="s">
        <v>35</v>
      </c>
      <c r="C26" s="88" t="s">
        <v>121</v>
      </c>
      <c r="D26" s="89" t="s">
        <v>121</v>
      </c>
      <c r="E26" s="89" t="s">
        <v>121</v>
      </c>
      <c r="F26" s="89" t="s">
        <v>121</v>
      </c>
      <c r="G26" s="89" t="s">
        <v>121</v>
      </c>
      <c r="H26" s="90" t="s">
        <v>121</v>
      </c>
      <c r="I26" s="96" t="s">
        <v>13</v>
      </c>
      <c r="J26" s="92" t="s">
        <v>13</v>
      </c>
      <c r="K26" s="92" t="s">
        <v>13</v>
      </c>
      <c r="L26" s="92" t="s">
        <v>13</v>
      </c>
      <c r="M26" s="97" t="s">
        <v>12</v>
      </c>
      <c r="N26" s="79" t="s">
        <v>12</v>
      </c>
      <c r="O26" s="99" t="s">
        <v>12</v>
      </c>
      <c r="P26" s="66" t="s">
        <v>16</v>
      </c>
      <c r="Q26" s="151" t="s">
        <v>52</v>
      </c>
      <c r="R26" s="152" t="s">
        <v>16</v>
      </c>
      <c r="S26" s="152" t="s">
        <v>16</v>
      </c>
      <c r="T26" s="79" t="s">
        <v>12</v>
      </c>
      <c r="U26" s="4">
        <f t="shared" si="0"/>
        <v>18</v>
      </c>
      <c r="V26" s="2"/>
      <c r="AC26" s="2"/>
      <c r="AD26" s="2"/>
      <c r="AE26" s="2"/>
      <c r="AF26" s="2"/>
    </row>
    <row r="27" spans="1:32" ht="15.75" customHeight="1" thickTop="1" thickBot="1">
      <c r="A27" s="6">
        <v>24</v>
      </c>
      <c r="B27" s="2" t="s">
        <v>36</v>
      </c>
      <c r="C27" s="88" t="s">
        <v>121</v>
      </c>
      <c r="D27" s="89" t="s">
        <v>121</v>
      </c>
      <c r="E27" s="89" t="s">
        <v>121</v>
      </c>
      <c r="F27" s="89" t="s">
        <v>121</v>
      </c>
      <c r="G27" s="89" t="s">
        <v>121</v>
      </c>
      <c r="H27" s="90" t="s">
        <v>121</v>
      </c>
      <c r="I27" s="96" t="s">
        <v>13</v>
      </c>
      <c r="J27" s="92" t="s">
        <v>13</v>
      </c>
      <c r="K27" s="92" t="s">
        <v>13</v>
      </c>
      <c r="L27" s="92" t="s">
        <v>13</v>
      </c>
      <c r="M27" s="97" t="s">
        <v>12</v>
      </c>
      <c r="N27" s="79" t="s">
        <v>12</v>
      </c>
      <c r="O27" s="153" t="s">
        <v>12</v>
      </c>
      <c r="P27" s="154" t="s">
        <v>16</v>
      </c>
      <c r="Q27" s="21"/>
      <c r="R27" s="66"/>
      <c r="S27" s="66"/>
      <c r="T27" s="155" t="s">
        <v>12</v>
      </c>
      <c r="U27" s="4">
        <f t="shared" si="0"/>
        <v>15</v>
      </c>
      <c r="V27" s="2"/>
      <c r="AC27" s="2"/>
      <c r="AD27" s="2"/>
      <c r="AE27" s="2"/>
      <c r="AF27" s="2"/>
    </row>
    <row r="28" spans="1:32" ht="15.75" customHeight="1" thickTop="1" thickBot="1">
      <c r="A28" s="6">
        <v>25</v>
      </c>
      <c r="B28" s="2" t="s">
        <v>37</v>
      </c>
      <c r="C28" s="88" t="s">
        <v>121</v>
      </c>
      <c r="D28" s="89" t="s">
        <v>121</v>
      </c>
      <c r="E28" s="144" t="s">
        <v>121</v>
      </c>
      <c r="F28" s="144" t="s">
        <v>121</v>
      </c>
      <c r="G28" s="144" t="s">
        <v>121</v>
      </c>
      <c r="H28" s="90" t="s">
        <v>121</v>
      </c>
      <c r="I28" s="96" t="s">
        <v>13</v>
      </c>
      <c r="J28" s="92" t="s">
        <v>13</v>
      </c>
      <c r="K28" s="92" t="s">
        <v>13</v>
      </c>
      <c r="L28" s="92" t="s">
        <v>13</v>
      </c>
      <c r="M28" s="97" t="s">
        <v>12</v>
      </c>
      <c r="N28" s="79" t="s">
        <v>12</v>
      </c>
      <c r="O28" s="99"/>
      <c r="P28" s="66"/>
      <c r="Q28" s="21"/>
      <c r="R28" s="66"/>
      <c r="S28" s="66"/>
      <c r="T28" s="79"/>
      <c r="U28" s="4">
        <f t="shared" si="0"/>
        <v>12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3.5" thickTop="1" thickBot="1">
      <c r="A29" s="6">
        <v>26</v>
      </c>
      <c r="B29" s="2" t="s">
        <v>38</v>
      </c>
      <c r="C29" s="145" t="s">
        <v>121</v>
      </c>
      <c r="D29" s="146" t="s">
        <v>121</v>
      </c>
      <c r="E29" s="147"/>
      <c r="F29" s="147"/>
      <c r="G29" s="147"/>
      <c r="H29" s="148" t="s">
        <v>121</v>
      </c>
      <c r="I29" s="96" t="s">
        <v>13</v>
      </c>
      <c r="J29" s="92" t="s">
        <v>13</v>
      </c>
      <c r="K29" s="92" t="s">
        <v>13</v>
      </c>
      <c r="L29" s="92" t="s">
        <v>13</v>
      </c>
      <c r="M29" s="97" t="s">
        <v>12</v>
      </c>
      <c r="N29" s="79" t="s">
        <v>12</v>
      </c>
      <c r="O29" s="99"/>
      <c r="P29" s="66"/>
      <c r="Q29" s="21"/>
      <c r="R29" s="66"/>
      <c r="S29" s="66"/>
      <c r="T29" s="79"/>
      <c r="U29" s="4">
        <f t="shared" si="0"/>
        <v>9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3" thickTop="1">
      <c r="A30" s="6">
        <v>27</v>
      </c>
      <c r="B30" s="2" t="s">
        <v>39</v>
      </c>
      <c r="C30" s="149"/>
      <c r="D30" s="147"/>
      <c r="E30" s="147"/>
      <c r="F30" s="147"/>
      <c r="G30" s="147"/>
      <c r="H30" s="150"/>
      <c r="I30" s="96" t="s">
        <v>13</v>
      </c>
      <c r="J30" s="92" t="s">
        <v>13</v>
      </c>
      <c r="K30" s="92" t="s">
        <v>13</v>
      </c>
      <c r="L30" s="92" t="s">
        <v>13</v>
      </c>
      <c r="M30" s="97" t="s">
        <v>12</v>
      </c>
      <c r="N30" s="79" t="s">
        <v>12</v>
      </c>
      <c r="O30" s="99"/>
      <c r="P30" s="66"/>
      <c r="Q30" s="21"/>
      <c r="R30" s="66"/>
      <c r="S30" s="66"/>
      <c r="T30" s="79"/>
      <c r="U30" s="4">
        <f t="shared" si="0"/>
        <v>6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2.5">
      <c r="A31" s="6">
        <v>28</v>
      </c>
      <c r="B31" s="2" t="s">
        <v>40</v>
      </c>
      <c r="C31" s="149"/>
      <c r="D31" s="147"/>
      <c r="E31" s="147"/>
      <c r="F31" s="147"/>
      <c r="G31" s="147"/>
      <c r="H31" s="150"/>
      <c r="I31" s="96" t="s">
        <v>13</v>
      </c>
      <c r="J31" s="92" t="s">
        <v>13</v>
      </c>
      <c r="K31" s="92" t="s">
        <v>13</v>
      </c>
      <c r="L31" s="92" t="s">
        <v>13</v>
      </c>
      <c r="M31" s="97" t="s">
        <v>12</v>
      </c>
      <c r="N31" s="79" t="s">
        <v>12</v>
      </c>
      <c r="O31" s="99"/>
      <c r="P31" s="66"/>
      <c r="Q31" s="48"/>
      <c r="R31" s="48"/>
      <c r="S31" s="48"/>
      <c r="T31" s="79"/>
      <c r="U31" s="4">
        <f t="shared" si="0"/>
        <v>6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2.5">
      <c r="A32" s="6">
        <v>29</v>
      </c>
      <c r="B32" s="2" t="s">
        <v>41</v>
      </c>
      <c r="C32" s="149"/>
      <c r="D32" s="147"/>
      <c r="E32" s="147"/>
      <c r="F32" s="147"/>
      <c r="G32" s="147"/>
      <c r="H32" s="150"/>
      <c r="I32" s="96" t="s">
        <v>13</v>
      </c>
      <c r="J32" s="92" t="s">
        <v>13</v>
      </c>
      <c r="K32" s="92" t="s">
        <v>13</v>
      </c>
      <c r="L32" s="92" t="s">
        <v>13</v>
      </c>
      <c r="M32" s="97" t="s">
        <v>12</v>
      </c>
      <c r="N32" s="79" t="s">
        <v>12</v>
      </c>
      <c r="O32" s="51"/>
      <c r="P32" s="48"/>
      <c r="Q32" s="48"/>
      <c r="R32" s="48"/>
      <c r="S32" s="48"/>
      <c r="T32" s="63"/>
      <c r="U32" s="4">
        <f t="shared" si="0"/>
        <v>6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3" ht="12.5">
      <c r="A33" s="6">
        <v>30</v>
      </c>
      <c r="B33" s="2" t="s">
        <v>42</v>
      </c>
      <c r="C33" s="149"/>
      <c r="D33" s="147"/>
      <c r="E33" s="48"/>
      <c r="F33" s="48"/>
      <c r="G33" s="48"/>
      <c r="H33" s="150"/>
      <c r="I33" s="96" t="s">
        <v>13</v>
      </c>
      <c r="J33" s="92" t="s">
        <v>13</v>
      </c>
      <c r="K33" s="94"/>
      <c r="L33" s="94"/>
      <c r="M33" s="98"/>
      <c r="N33" s="79" t="s">
        <v>12</v>
      </c>
      <c r="O33" s="51"/>
      <c r="P33" s="48"/>
      <c r="Q33" s="48"/>
      <c r="R33" s="48"/>
      <c r="S33" s="48"/>
      <c r="T33" s="63"/>
      <c r="U33" s="4">
        <f t="shared" si="0"/>
        <v>3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3" ht="12.5">
      <c r="C34" s="51"/>
      <c r="D34" s="48"/>
      <c r="E34" s="48"/>
      <c r="F34" s="48"/>
      <c r="G34" s="48"/>
      <c r="H34" s="63"/>
      <c r="I34" s="51"/>
      <c r="J34" s="48"/>
      <c r="K34" s="48"/>
      <c r="L34" s="48"/>
      <c r="M34" s="48"/>
      <c r="N34" s="63"/>
      <c r="O34" s="51"/>
      <c r="P34" s="48"/>
      <c r="Q34" s="48"/>
      <c r="R34" s="48"/>
      <c r="S34" s="48"/>
      <c r="T34" s="63"/>
      <c r="U34" s="95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3" ht="13" thickBot="1">
      <c r="A35" s="2"/>
      <c r="B35" s="2"/>
      <c r="C35" s="68">
        <f t="shared" ref="C35:T35" si="1">COUNTA(C4:C34)</f>
        <v>25</v>
      </c>
      <c r="D35" s="81">
        <f t="shared" si="1"/>
        <v>25</v>
      </c>
      <c r="E35" s="81">
        <f t="shared" si="1"/>
        <v>23</v>
      </c>
      <c r="F35" s="81">
        <f t="shared" si="1"/>
        <v>23</v>
      </c>
      <c r="G35" s="81">
        <f t="shared" si="1"/>
        <v>23</v>
      </c>
      <c r="H35" s="91">
        <f t="shared" si="1"/>
        <v>25</v>
      </c>
      <c r="I35" s="68">
        <f t="shared" si="1"/>
        <v>28</v>
      </c>
      <c r="J35" s="81">
        <f t="shared" si="1"/>
        <v>28</v>
      </c>
      <c r="K35" s="81">
        <f t="shared" si="1"/>
        <v>26</v>
      </c>
      <c r="L35" s="81">
        <f t="shared" si="1"/>
        <v>26</v>
      </c>
      <c r="M35" s="81">
        <f t="shared" si="1"/>
        <v>26</v>
      </c>
      <c r="N35" s="91">
        <f t="shared" si="1"/>
        <v>28</v>
      </c>
      <c r="O35" s="68">
        <f t="shared" si="1"/>
        <v>23</v>
      </c>
      <c r="P35" s="81">
        <f t="shared" si="1"/>
        <v>23</v>
      </c>
      <c r="Q35" s="81">
        <f t="shared" si="1"/>
        <v>21</v>
      </c>
      <c r="R35" s="81">
        <f t="shared" si="1"/>
        <v>21</v>
      </c>
      <c r="S35" s="81">
        <f t="shared" si="1"/>
        <v>21</v>
      </c>
      <c r="T35" s="81">
        <f t="shared" si="1"/>
        <v>23</v>
      </c>
      <c r="U35" s="56">
        <f>SUM(U4:U34)</f>
        <v>438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3" ht="13.5" thickTop="1" thickBo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3" ht="13.5" thickTop="1">
      <c r="A37" s="2"/>
      <c r="B37" s="2"/>
      <c r="C37" s="57">
        <v>45287</v>
      </c>
      <c r="D37" s="58"/>
      <c r="E37" s="57">
        <v>45288</v>
      </c>
      <c r="F37" s="58"/>
      <c r="G37" s="57">
        <v>45289</v>
      </c>
      <c r="H37" s="59"/>
      <c r="I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3" ht="13">
      <c r="A38" s="2"/>
      <c r="B38" s="2"/>
      <c r="C38" s="50" t="s">
        <v>1</v>
      </c>
      <c r="D38" s="2"/>
      <c r="E38" s="50" t="s">
        <v>1</v>
      </c>
      <c r="F38" s="2"/>
      <c r="G38" s="50" t="s">
        <v>1</v>
      </c>
      <c r="H38" s="61"/>
      <c r="I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3" ht="13.5" thickBot="1">
      <c r="A39" s="2"/>
      <c r="B39" s="2"/>
      <c r="C39" s="108" t="s">
        <v>163</v>
      </c>
      <c r="D39" s="109" t="s">
        <v>163</v>
      </c>
      <c r="E39" s="108" t="s">
        <v>163</v>
      </c>
      <c r="F39" s="109" t="s">
        <v>163</v>
      </c>
      <c r="G39" s="108" t="s">
        <v>163</v>
      </c>
      <c r="H39" s="110" t="s">
        <v>163</v>
      </c>
      <c r="I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3" ht="13" thickTop="1">
      <c r="A40" s="2"/>
      <c r="B40" s="2" t="s">
        <v>42</v>
      </c>
      <c r="C40" s="114" t="s">
        <v>170</v>
      </c>
      <c r="D40" s="115" t="s">
        <v>170</v>
      </c>
      <c r="E40" s="114" t="s">
        <v>170</v>
      </c>
      <c r="F40" s="115" t="s">
        <v>170</v>
      </c>
      <c r="G40" s="114" t="s">
        <v>170</v>
      </c>
      <c r="H40" s="116" t="s">
        <v>170</v>
      </c>
      <c r="I40" s="4">
        <f>COUNTA(C40:H40)</f>
        <v>6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3" ht="12.5">
      <c r="A41" s="2"/>
      <c r="B41" s="2" t="s">
        <v>164</v>
      </c>
      <c r="C41" s="117" t="s">
        <v>170</v>
      </c>
      <c r="D41" s="111" t="s">
        <v>170</v>
      </c>
      <c r="E41" s="117" t="s">
        <v>170</v>
      </c>
      <c r="F41" s="111" t="s">
        <v>170</v>
      </c>
      <c r="G41" s="117" t="s">
        <v>170</v>
      </c>
      <c r="H41" s="118" t="s">
        <v>170</v>
      </c>
      <c r="I41" s="4">
        <f t="shared" ref="I41:I43" si="2">COUNTA(C41:H41)</f>
        <v>6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3" ht="12.5">
      <c r="A42" s="2"/>
      <c r="B42" s="2" t="s">
        <v>165</v>
      </c>
      <c r="C42" s="117" t="s">
        <v>170</v>
      </c>
      <c r="D42" s="111" t="s">
        <v>170</v>
      </c>
      <c r="E42" s="117" t="s">
        <v>170</v>
      </c>
      <c r="F42" s="111" t="s">
        <v>170</v>
      </c>
      <c r="G42" s="117" t="s">
        <v>170</v>
      </c>
      <c r="H42" s="118" t="s">
        <v>170</v>
      </c>
      <c r="I42" s="4">
        <f t="shared" si="2"/>
        <v>6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3" ht="13" thickBot="1">
      <c r="A43" s="2"/>
      <c r="B43" s="2" t="s">
        <v>166</v>
      </c>
      <c r="C43" s="119" t="s">
        <v>170</v>
      </c>
      <c r="D43" s="120" t="s">
        <v>170</v>
      </c>
      <c r="E43" s="119" t="s">
        <v>170</v>
      </c>
      <c r="F43" s="120" t="s">
        <v>170</v>
      </c>
      <c r="G43" s="119" t="s">
        <v>170</v>
      </c>
      <c r="H43" s="121" t="s">
        <v>170</v>
      </c>
      <c r="I43" s="4">
        <f t="shared" si="2"/>
        <v>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3" ht="13.5" thickTop="1" thickBot="1">
      <c r="A44" s="2"/>
      <c r="B44" s="2"/>
      <c r="C44" s="68">
        <f t="shared" ref="C44:H44" si="3">COUNTA(C40:C43)</f>
        <v>4</v>
      </c>
      <c r="D44" s="69">
        <f t="shared" si="3"/>
        <v>4</v>
      </c>
      <c r="E44" s="69">
        <f t="shared" si="3"/>
        <v>4</v>
      </c>
      <c r="F44" s="69">
        <f t="shared" si="3"/>
        <v>4</v>
      </c>
      <c r="G44" s="69">
        <f t="shared" si="3"/>
        <v>4</v>
      </c>
      <c r="H44" s="70">
        <f t="shared" si="3"/>
        <v>4</v>
      </c>
      <c r="I44" s="81">
        <f>SUM(I40:I43)</f>
        <v>24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3" ht="13" thickTop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3" ht="13" thickBo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3" ht="13.5" thickTop="1">
      <c r="A47" s="2"/>
      <c r="B47" s="2"/>
      <c r="C47" s="57">
        <v>45287</v>
      </c>
      <c r="D47" s="58" t="s">
        <v>43</v>
      </c>
      <c r="E47" s="58" t="s">
        <v>0</v>
      </c>
      <c r="F47" s="58"/>
      <c r="G47" s="71">
        <v>0.375</v>
      </c>
      <c r="H47" s="58" t="s">
        <v>44</v>
      </c>
      <c r="I47" s="71">
        <v>0.86111111111111116</v>
      </c>
      <c r="J47" s="71"/>
      <c r="K47" s="58"/>
      <c r="L47" s="59"/>
      <c r="M47" s="57">
        <v>45288</v>
      </c>
      <c r="N47" s="58"/>
      <c r="O47" s="58" t="s">
        <v>43</v>
      </c>
      <c r="P47" s="58" t="s">
        <v>0</v>
      </c>
      <c r="Q47" s="58"/>
      <c r="R47" s="71">
        <v>0.37430555555555556</v>
      </c>
      <c r="S47" s="58" t="s">
        <v>44</v>
      </c>
      <c r="T47" s="71">
        <v>0.90972222222222221</v>
      </c>
      <c r="U47" s="58"/>
      <c r="V47" s="59"/>
      <c r="W47" s="57">
        <v>45289</v>
      </c>
      <c r="X47" s="58"/>
      <c r="Y47" s="58" t="s">
        <v>43</v>
      </c>
      <c r="Z47" s="58" t="s">
        <v>0</v>
      </c>
      <c r="AA47" s="58"/>
      <c r="AB47" s="71">
        <v>0.375</v>
      </c>
      <c r="AC47" s="58" t="s">
        <v>44</v>
      </c>
      <c r="AD47" s="71">
        <v>0.85416666666666663</v>
      </c>
      <c r="AE47" s="58"/>
      <c r="AF47" s="59"/>
      <c r="AG47" s="2"/>
    </row>
    <row r="48" spans="1:33" ht="13">
      <c r="A48" s="2"/>
      <c r="B48" s="2"/>
      <c r="C48" s="50" t="s">
        <v>8</v>
      </c>
      <c r="D48" s="2" t="s">
        <v>45</v>
      </c>
      <c r="E48" s="2" t="s">
        <v>0</v>
      </c>
      <c r="F48" s="2"/>
      <c r="G48" s="60">
        <v>0.375</v>
      </c>
      <c r="H48" s="2" t="s">
        <v>44</v>
      </c>
      <c r="I48" s="60">
        <v>0.72916666666666663</v>
      </c>
      <c r="J48" s="60"/>
      <c r="L48" s="61"/>
      <c r="M48" s="50" t="s">
        <v>8</v>
      </c>
      <c r="N48" s="2"/>
      <c r="O48" s="2" t="s">
        <v>45</v>
      </c>
      <c r="P48" s="2" t="s">
        <v>0</v>
      </c>
      <c r="R48" s="60">
        <v>0.375</v>
      </c>
      <c r="S48" s="2" t="s">
        <v>44</v>
      </c>
      <c r="T48" s="60">
        <v>0.78125</v>
      </c>
      <c r="V48" s="72"/>
      <c r="W48" s="50" t="s">
        <v>8</v>
      </c>
      <c r="X48" s="2"/>
      <c r="Y48" s="2" t="s">
        <v>45</v>
      </c>
      <c r="Z48" s="2" t="s">
        <v>0</v>
      </c>
      <c r="AB48" s="60">
        <v>0.375</v>
      </c>
      <c r="AC48" s="2" t="s">
        <v>44</v>
      </c>
      <c r="AD48" s="60">
        <v>0.75694444444444442</v>
      </c>
      <c r="AF48" s="61"/>
      <c r="AG48" s="2"/>
    </row>
    <row r="49" spans="1:33" ht="13">
      <c r="A49" s="2"/>
      <c r="B49" s="2"/>
      <c r="C49" s="50" t="s">
        <v>3</v>
      </c>
      <c r="D49" s="3" t="s">
        <v>3</v>
      </c>
      <c r="E49" s="3" t="s">
        <v>3</v>
      </c>
      <c r="F49" s="3" t="s">
        <v>46</v>
      </c>
      <c r="G49" s="3" t="s">
        <v>46</v>
      </c>
      <c r="H49" s="3" t="s">
        <v>47</v>
      </c>
      <c r="I49" s="3" t="s">
        <v>47</v>
      </c>
      <c r="J49" s="3" t="s">
        <v>48</v>
      </c>
      <c r="K49" s="3" t="s">
        <v>49</v>
      </c>
      <c r="L49" s="62" t="s">
        <v>158</v>
      </c>
      <c r="M49" s="50" t="s">
        <v>3</v>
      </c>
      <c r="N49" s="3" t="s">
        <v>3</v>
      </c>
      <c r="O49" s="3" t="s">
        <v>3</v>
      </c>
      <c r="P49" s="3" t="s">
        <v>46</v>
      </c>
      <c r="Q49" s="3" t="s">
        <v>46</v>
      </c>
      <c r="R49" s="3" t="s">
        <v>47</v>
      </c>
      <c r="S49" s="3" t="s">
        <v>47</v>
      </c>
      <c r="T49" s="3" t="s">
        <v>48</v>
      </c>
      <c r="U49" s="3" t="s">
        <v>49</v>
      </c>
      <c r="V49" s="62" t="s">
        <v>158</v>
      </c>
      <c r="W49" s="50" t="s">
        <v>3</v>
      </c>
      <c r="X49" s="3" t="s">
        <v>3</v>
      </c>
      <c r="Y49" s="3" t="s">
        <v>3</v>
      </c>
      <c r="Z49" s="3" t="s">
        <v>46</v>
      </c>
      <c r="AA49" s="3" t="s">
        <v>46</v>
      </c>
      <c r="AB49" s="3" t="s">
        <v>47</v>
      </c>
      <c r="AC49" s="3" t="s">
        <v>47</v>
      </c>
      <c r="AD49" s="3" t="s">
        <v>48</v>
      </c>
      <c r="AE49" s="3" t="s">
        <v>49</v>
      </c>
      <c r="AF49" s="62" t="s">
        <v>158</v>
      </c>
      <c r="AG49" s="55" t="s">
        <v>7</v>
      </c>
    </row>
    <row r="50" spans="1:33" ht="12.5">
      <c r="A50" s="6">
        <v>1</v>
      </c>
      <c r="B50" s="6" t="s">
        <v>9</v>
      </c>
      <c r="C50" s="51"/>
      <c r="D50" s="48"/>
      <c r="E50" s="48"/>
      <c r="F50" s="48"/>
      <c r="G50" s="48"/>
      <c r="H50" s="48"/>
      <c r="I50" s="48"/>
      <c r="J50" s="48"/>
      <c r="K50" s="48"/>
      <c r="L50" s="63"/>
      <c r="M50" s="51"/>
      <c r="N50" s="48"/>
      <c r="O50" s="48"/>
      <c r="P50" s="48"/>
      <c r="Q50" s="48"/>
      <c r="R50" s="48"/>
      <c r="S50" s="48"/>
      <c r="T50" s="48"/>
      <c r="U50" s="48"/>
      <c r="V50" s="63"/>
      <c r="W50" s="51"/>
      <c r="X50" s="48"/>
      <c r="Y50" s="48"/>
      <c r="Z50" s="48"/>
      <c r="AA50" s="48"/>
      <c r="AB50" s="48"/>
      <c r="AC50" s="48"/>
      <c r="AD50" s="48"/>
      <c r="AE50" s="48"/>
      <c r="AF50" s="63"/>
      <c r="AG50" s="4">
        <f>COUNTA(C50:AF50)</f>
        <v>0</v>
      </c>
    </row>
    <row r="51" spans="1:33" ht="12.5">
      <c r="A51" s="6">
        <v>2</v>
      </c>
      <c r="B51" s="6" t="s">
        <v>10</v>
      </c>
      <c r="C51" s="142" t="s">
        <v>52</v>
      </c>
      <c r="D51" s="92" t="s">
        <v>13</v>
      </c>
      <c r="E51" s="89" t="s">
        <v>121</v>
      </c>
      <c r="F51" s="48"/>
      <c r="G51" s="48"/>
      <c r="H51" s="48"/>
      <c r="I51" s="48"/>
      <c r="J51" s="48"/>
      <c r="K51" s="48"/>
      <c r="L51" s="76" t="s">
        <v>125</v>
      </c>
      <c r="M51" s="52" t="s">
        <v>51</v>
      </c>
      <c r="N51" s="73" t="s">
        <v>51</v>
      </c>
      <c r="O51" s="73" t="s">
        <v>51</v>
      </c>
      <c r="P51" s="48"/>
      <c r="Q51" s="48"/>
      <c r="R51" s="48"/>
      <c r="S51" s="48"/>
      <c r="T51" s="48"/>
      <c r="U51" s="48"/>
      <c r="V51" s="74" t="s">
        <v>53</v>
      </c>
      <c r="W51" s="54" t="s">
        <v>52</v>
      </c>
      <c r="X51" s="64" t="s">
        <v>53</v>
      </c>
      <c r="Y51" s="64" t="s">
        <v>53</v>
      </c>
      <c r="Z51" s="48"/>
      <c r="AA51" s="48"/>
      <c r="AB51" s="48"/>
      <c r="AC51" s="48"/>
      <c r="AD51" s="48"/>
      <c r="AE51" s="48"/>
      <c r="AF51" s="65" t="s">
        <v>52</v>
      </c>
      <c r="AG51" s="4">
        <f t="shared" ref="AG51:AG77" si="4">COUNTA(C51:AF51)</f>
        <v>12</v>
      </c>
    </row>
    <row r="52" spans="1:33" ht="12.5">
      <c r="A52" s="6">
        <v>3</v>
      </c>
      <c r="B52" s="6" t="s">
        <v>14</v>
      </c>
      <c r="C52" s="142" t="s">
        <v>52</v>
      </c>
      <c r="D52" s="92" t="s">
        <v>13</v>
      </c>
      <c r="E52" s="89" t="s">
        <v>121</v>
      </c>
      <c r="F52" s="49" t="s">
        <v>125</v>
      </c>
      <c r="G52" s="49" t="s">
        <v>125</v>
      </c>
      <c r="H52" s="49" t="s">
        <v>125</v>
      </c>
      <c r="I52" s="49" t="s">
        <v>125</v>
      </c>
      <c r="J52" s="21" t="s">
        <v>52</v>
      </c>
      <c r="K52" s="83" t="s">
        <v>122</v>
      </c>
      <c r="L52" s="76" t="s">
        <v>125</v>
      </c>
      <c r="M52" s="52" t="s">
        <v>51</v>
      </c>
      <c r="N52" s="73" t="s">
        <v>51</v>
      </c>
      <c r="O52" s="73" t="s">
        <v>51</v>
      </c>
      <c r="P52" s="73" t="s">
        <v>51</v>
      </c>
      <c r="Q52" s="101" t="s">
        <v>55</v>
      </c>
      <c r="R52" s="101" t="s">
        <v>55</v>
      </c>
      <c r="S52" s="75" t="s">
        <v>11</v>
      </c>
      <c r="T52" s="101" t="s">
        <v>55</v>
      </c>
      <c r="U52" s="75" t="s">
        <v>11</v>
      </c>
      <c r="V52" s="74" t="s">
        <v>53</v>
      </c>
      <c r="W52" s="54" t="s">
        <v>52</v>
      </c>
      <c r="X52" s="64" t="s">
        <v>53</v>
      </c>
      <c r="Y52" s="64" t="s">
        <v>53</v>
      </c>
      <c r="Z52" s="97" t="s">
        <v>12</v>
      </c>
      <c r="AA52" s="21" t="s">
        <v>52</v>
      </c>
      <c r="AB52" s="101" t="s">
        <v>55</v>
      </c>
      <c r="AC52" s="101" t="s">
        <v>55</v>
      </c>
      <c r="AD52" s="67" t="s">
        <v>56</v>
      </c>
      <c r="AE52" s="67" t="s">
        <v>56</v>
      </c>
      <c r="AF52" s="65" t="s">
        <v>52</v>
      </c>
      <c r="AG52" s="4">
        <f t="shared" si="4"/>
        <v>30</v>
      </c>
    </row>
    <row r="53" spans="1:33" ht="12.5">
      <c r="A53" s="6">
        <v>4</v>
      </c>
      <c r="B53" s="6" t="s">
        <v>15</v>
      </c>
      <c r="C53" s="142" t="s">
        <v>52</v>
      </c>
      <c r="D53" s="92" t="s">
        <v>13</v>
      </c>
      <c r="E53" s="89" t="s">
        <v>121</v>
      </c>
      <c r="F53" s="49" t="s">
        <v>125</v>
      </c>
      <c r="G53" s="49" t="s">
        <v>125</v>
      </c>
      <c r="H53" s="49" t="s">
        <v>125</v>
      </c>
      <c r="I53" s="49" t="s">
        <v>125</v>
      </c>
      <c r="J53" s="21" t="s">
        <v>52</v>
      </c>
      <c r="K53" s="83" t="s">
        <v>122</v>
      </c>
      <c r="L53" s="76" t="s">
        <v>125</v>
      </c>
      <c r="M53" s="52" t="s">
        <v>51</v>
      </c>
      <c r="N53" s="73" t="s">
        <v>51</v>
      </c>
      <c r="O53" s="73" t="s">
        <v>51</v>
      </c>
      <c r="P53" s="73" t="s">
        <v>51</v>
      </c>
      <c r="Q53" s="101" t="s">
        <v>55</v>
      </c>
      <c r="R53" s="101" t="s">
        <v>55</v>
      </c>
      <c r="S53" s="75" t="s">
        <v>11</v>
      </c>
      <c r="T53" s="101" t="s">
        <v>55</v>
      </c>
      <c r="U53" s="75" t="s">
        <v>11</v>
      </c>
      <c r="V53" s="74" t="s">
        <v>53</v>
      </c>
      <c r="W53" s="54" t="s">
        <v>52</v>
      </c>
      <c r="X53" s="64" t="s">
        <v>53</v>
      </c>
      <c r="Y53" s="64" t="s">
        <v>53</v>
      </c>
      <c r="Z53" s="97" t="s">
        <v>12</v>
      </c>
      <c r="AA53" s="21" t="s">
        <v>52</v>
      </c>
      <c r="AB53" s="101" t="s">
        <v>55</v>
      </c>
      <c r="AC53" s="101" t="s">
        <v>55</v>
      </c>
      <c r="AD53" s="67" t="s">
        <v>56</v>
      </c>
      <c r="AE53" s="67" t="s">
        <v>56</v>
      </c>
      <c r="AF53" s="65" t="s">
        <v>52</v>
      </c>
      <c r="AG53" s="4">
        <f t="shared" si="4"/>
        <v>30</v>
      </c>
    </row>
    <row r="54" spans="1:33" ht="12.5">
      <c r="A54" s="6">
        <v>5</v>
      </c>
      <c r="B54" s="6" t="s">
        <v>17</v>
      </c>
      <c r="C54" s="142" t="s">
        <v>52</v>
      </c>
      <c r="D54" s="92" t="s">
        <v>13</v>
      </c>
      <c r="E54" s="89" t="s">
        <v>121</v>
      </c>
      <c r="F54" s="49" t="s">
        <v>125</v>
      </c>
      <c r="G54" s="49" t="s">
        <v>125</v>
      </c>
      <c r="H54" s="49" t="s">
        <v>125</v>
      </c>
      <c r="I54" s="49" t="s">
        <v>125</v>
      </c>
      <c r="J54" s="21" t="s">
        <v>52</v>
      </c>
      <c r="K54" s="83" t="s">
        <v>122</v>
      </c>
      <c r="L54" s="76" t="s">
        <v>125</v>
      </c>
      <c r="M54" s="52" t="s">
        <v>51</v>
      </c>
      <c r="N54" s="73" t="s">
        <v>51</v>
      </c>
      <c r="O54" s="73" t="s">
        <v>51</v>
      </c>
      <c r="P54" s="73" t="s">
        <v>51</v>
      </c>
      <c r="Q54" s="101" t="s">
        <v>55</v>
      </c>
      <c r="R54" s="101" t="s">
        <v>55</v>
      </c>
      <c r="S54" s="75" t="s">
        <v>11</v>
      </c>
      <c r="T54" s="101" t="s">
        <v>55</v>
      </c>
      <c r="U54" s="75" t="s">
        <v>11</v>
      </c>
      <c r="V54" s="74" t="s">
        <v>53</v>
      </c>
      <c r="W54" s="54" t="s">
        <v>52</v>
      </c>
      <c r="X54" s="64" t="s">
        <v>53</v>
      </c>
      <c r="Y54" s="64" t="s">
        <v>53</v>
      </c>
      <c r="Z54" s="97" t="s">
        <v>12</v>
      </c>
      <c r="AA54" s="21" t="s">
        <v>52</v>
      </c>
      <c r="AB54" s="101" t="s">
        <v>55</v>
      </c>
      <c r="AC54" s="101" t="s">
        <v>55</v>
      </c>
      <c r="AD54" s="67" t="s">
        <v>56</v>
      </c>
      <c r="AE54" s="67" t="s">
        <v>56</v>
      </c>
      <c r="AF54" s="65" t="s">
        <v>52</v>
      </c>
      <c r="AG54" s="4">
        <f t="shared" si="4"/>
        <v>30</v>
      </c>
    </row>
    <row r="55" spans="1:33" ht="12.5">
      <c r="A55" s="6">
        <v>6</v>
      </c>
      <c r="B55" s="6" t="s">
        <v>18</v>
      </c>
      <c r="C55" s="142" t="s">
        <v>52</v>
      </c>
      <c r="D55" s="92" t="s">
        <v>13</v>
      </c>
      <c r="E55" s="89" t="s">
        <v>121</v>
      </c>
      <c r="F55" s="49" t="s">
        <v>125</v>
      </c>
      <c r="G55" s="49" t="s">
        <v>125</v>
      </c>
      <c r="H55" s="49" t="s">
        <v>125</v>
      </c>
      <c r="I55" s="49" t="s">
        <v>125</v>
      </c>
      <c r="J55" s="21" t="s">
        <v>52</v>
      </c>
      <c r="K55" s="83" t="s">
        <v>122</v>
      </c>
      <c r="L55" s="76" t="s">
        <v>125</v>
      </c>
      <c r="M55" s="52" t="s">
        <v>51</v>
      </c>
      <c r="N55" s="73" t="s">
        <v>51</v>
      </c>
      <c r="O55" s="73" t="s">
        <v>51</v>
      </c>
      <c r="P55" s="73" t="s">
        <v>51</v>
      </c>
      <c r="Q55" s="101" t="s">
        <v>55</v>
      </c>
      <c r="R55" s="101" t="s">
        <v>55</v>
      </c>
      <c r="S55" s="75" t="s">
        <v>11</v>
      </c>
      <c r="T55" s="101" t="s">
        <v>55</v>
      </c>
      <c r="U55" s="75" t="s">
        <v>11</v>
      </c>
      <c r="V55" s="74" t="s">
        <v>53</v>
      </c>
      <c r="W55" s="54" t="s">
        <v>52</v>
      </c>
      <c r="X55" s="64" t="s">
        <v>53</v>
      </c>
      <c r="Y55" s="64" t="s">
        <v>53</v>
      </c>
      <c r="Z55" s="97" t="s">
        <v>12</v>
      </c>
      <c r="AA55" s="21" t="s">
        <v>52</v>
      </c>
      <c r="AB55" s="101" t="s">
        <v>55</v>
      </c>
      <c r="AC55" s="101" t="s">
        <v>55</v>
      </c>
      <c r="AD55" s="67" t="s">
        <v>56</v>
      </c>
      <c r="AE55" s="67" t="s">
        <v>56</v>
      </c>
      <c r="AF55" s="65" t="s">
        <v>52</v>
      </c>
      <c r="AG55" s="4">
        <f t="shared" si="4"/>
        <v>30</v>
      </c>
    </row>
    <row r="56" spans="1:33" ht="12.5">
      <c r="A56" s="6">
        <v>7</v>
      </c>
      <c r="B56" s="6" t="s">
        <v>19</v>
      </c>
      <c r="C56" s="142" t="s">
        <v>52</v>
      </c>
      <c r="D56" s="92" t="s">
        <v>13</v>
      </c>
      <c r="E56" s="89" t="s">
        <v>121</v>
      </c>
      <c r="F56" s="49" t="s">
        <v>125</v>
      </c>
      <c r="G56" s="49" t="s">
        <v>125</v>
      </c>
      <c r="H56" s="49" t="s">
        <v>125</v>
      </c>
      <c r="I56" s="49" t="s">
        <v>125</v>
      </c>
      <c r="J56" s="21" t="s">
        <v>52</v>
      </c>
      <c r="K56" s="83" t="s">
        <v>122</v>
      </c>
      <c r="L56" s="76" t="s">
        <v>125</v>
      </c>
      <c r="M56" s="52" t="s">
        <v>51</v>
      </c>
      <c r="N56" s="73" t="s">
        <v>51</v>
      </c>
      <c r="O56" s="73" t="s">
        <v>51</v>
      </c>
      <c r="P56" s="73" t="s">
        <v>51</v>
      </c>
      <c r="Q56" s="101" t="s">
        <v>55</v>
      </c>
      <c r="R56" s="101" t="s">
        <v>55</v>
      </c>
      <c r="S56" s="75" t="s">
        <v>11</v>
      </c>
      <c r="T56" s="101" t="s">
        <v>55</v>
      </c>
      <c r="U56" s="75" t="s">
        <v>11</v>
      </c>
      <c r="V56" s="74" t="s">
        <v>53</v>
      </c>
      <c r="W56" s="54" t="s">
        <v>52</v>
      </c>
      <c r="X56" s="64" t="s">
        <v>53</v>
      </c>
      <c r="Y56" s="64" t="s">
        <v>53</v>
      </c>
      <c r="Z56" s="97" t="s">
        <v>12</v>
      </c>
      <c r="AA56" s="21" t="s">
        <v>52</v>
      </c>
      <c r="AB56" s="101" t="s">
        <v>55</v>
      </c>
      <c r="AC56" s="101" t="s">
        <v>55</v>
      </c>
      <c r="AD56" s="67" t="s">
        <v>56</v>
      </c>
      <c r="AE56" s="67" t="s">
        <v>56</v>
      </c>
      <c r="AF56" s="65" t="s">
        <v>52</v>
      </c>
      <c r="AG56" s="4">
        <f t="shared" si="4"/>
        <v>30</v>
      </c>
    </row>
    <row r="57" spans="1:33" ht="12.5">
      <c r="A57" s="6">
        <v>8</v>
      </c>
      <c r="B57" s="2" t="s">
        <v>20</v>
      </c>
      <c r="C57" s="142" t="s">
        <v>52</v>
      </c>
      <c r="D57" s="92" t="s">
        <v>13</v>
      </c>
      <c r="E57" s="89" t="s">
        <v>121</v>
      </c>
      <c r="F57" s="49" t="s">
        <v>125</v>
      </c>
      <c r="G57" s="49" t="s">
        <v>125</v>
      </c>
      <c r="H57" s="49" t="s">
        <v>125</v>
      </c>
      <c r="I57" s="49" t="s">
        <v>125</v>
      </c>
      <c r="J57" s="21" t="s">
        <v>52</v>
      </c>
      <c r="K57" s="83" t="s">
        <v>122</v>
      </c>
      <c r="L57" s="76" t="s">
        <v>125</v>
      </c>
      <c r="M57" s="52" t="s">
        <v>51</v>
      </c>
      <c r="N57" s="73" t="s">
        <v>51</v>
      </c>
      <c r="O57" s="73" t="s">
        <v>51</v>
      </c>
      <c r="P57" s="73" t="s">
        <v>51</v>
      </c>
      <c r="Q57" s="101" t="s">
        <v>55</v>
      </c>
      <c r="R57" s="101" t="s">
        <v>55</v>
      </c>
      <c r="S57" s="75" t="s">
        <v>11</v>
      </c>
      <c r="T57" s="101" t="s">
        <v>55</v>
      </c>
      <c r="U57" s="75" t="s">
        <v>11</v>
      </c>
      <c r="V57" s="74" t="s">
        <v>53</v>
      </c>
      <c r="W57" s="54" t="s">
        <v>52</v>
      </c>
      <c r="X57" s="64" t="s">
        <v>53</v>
      </c>
      <c r="Y57" s="64" t="s">
        <v>53</v>
      </c>
      <c r="Z57" s="97" t="s">
        <v>12</v>
      </c>
      <c r="AA57" s="21" t="s">
        <v>52</v>
      </c>
      <c r="AB57" s="101" t="s">
        <v>55</v>
      </c>
      <c r="AC57" s="101" t="s">
        <v>55</v>
      </c>
      <c r="AD57" s="67" t="s">
        <v>56</v>
      </c>
      <c r="AE57" s="67" t="s">
        <v>56</v>
      </c>
      <c r="AF57" s="65" t="s">
        <v>52</v>
      </c>
      <c r="AG57" s="4">
        <f t="shared" si="4"/>
        <v>30</v>
      </c>
    </row>
    <row r="58" spans="1:33" ht="12.5">
      <c r="A58" s="6">
        <v>9</v>
      </c>
      <c r="B58" s="6" t="s">
        <v>21</v>
      </c>
      <c r="C58" s="142" t="s">
        <v>52</v>
      </c>
      <c r="D58" s="92" t="s">
        <v>13</v>
      </c>
      <c r="E58" s="89" t="s">
        <v>121</v>
      </c>
      <c r="F58" s="49" t="s">
        <v>125</v>
      </c>
      <c r="G58" s="49" t="s">
        <v>125</v>
      </c>
      <c r="H58" s="49" t="s">
        <v>125</v>
      </c>
      <c r="I58" s="49" t="s">
        <v>125</v>
      </c>
      <c r="J58" s="21" t="s">
        <v>52</v>
      </c>
      <c r="K58" s="83" t="s">
        <v>122</v>
      </c>
      <c r="L58" s="76" t="s">
        <v>125</v>
      </c>
      <c r="M58" s="52" t="s">
        <v>51</v>
      </c>
      <c r="N58" s="73" t="s">
        <v>51</v>
      </c>
      <c r="O58" s="73" t="s">
        <v>51</v>
      </c>
      <c r="P58" s="73" t="s">
        <v>51</v>
      </c>
      <c r="Q58" s="101" t="s">
        <v>55</v>
      </c>
      <c r="R58" s="101" t="s">
        <v>55</v>
      </c>
      <c r="S58" s="75" t="s">
        <v>11</v>
      </c>
      <c r="T58" s="101" t="s">
        <v>55</v>
      </c>
      <c r="U58" s="75" t="s">
        <v>11</v>
      </c>
      <c r="V58" s="74" t="s">
        <v>53</v>
      </c>
      <c r="W58" s="54" t="s">
        <v>52</v>
      </c>
      <c r="X58" s="64" t="s">
        <v>53</v>
      </c>
      <c r="Y58" s="64" t="s">
        <v>53</v>
      </c>
      <c r="Z58" s="97" t="s">
        <v>12</v>
      </c>
      <c r="AA58" s="21" t="s">
        <v>52</v>
      </c>
      <c r="AB58" s="101" t="s">
        <v>55</v>
      </c>
      <c r="AC58" s="101" t="s">
        <v>55</v>
      </c>
      <c r="AD58" s="67" t="s">
        <v>56</v>
      </c>
      <c r="AE58" s="67" t="s">
        <v>56</v>
      </c>
      <c r="AF58" s="65" t="s">
        <v>52</v>
      </c>
      <c r="AG58" s="4">
        <f t="shared" si="4"/>
        <v>30</v>
      </c>
    </row>
    <row r="59" spans="1:33" ht="12.5">
      <c r="A59" s="6">
        <v>10</v>
      </c>
      <c r="B59" s="6" t="s">
        <v>22</v>
      </c>
      <c r="C59" s="141" t="s">
        <v>56</v>
      </c>
      <c r="D59" s="92" t="s">
        <v>13</v>
      </c>
      <c r="E59" s="89" t="s">
        <v>121</v>
      </c>
      <c r="F59" s="49" t="s">
        <v>125</v>
      </c>
      <c r="G59" s="49" t="s">
        <v>125</v>
      </c>
      <c r="H59" s="49" t="s">
        <v>125</v>
      </c>
      <c r="I59" s="49" t="s">
        <v>125</v>
      </c>
      <c r="J59" s="21" t="s">
        <v>52</v>
      </c>
      <c r="K59" s="83" t="s">
        <v>122</v>
      </c>
      <c r="L59" s="76" t="s">
        <v>125</v>
      </c>
      <c r="M59" s="52" t="s">
        <v>51</v>
      </c>
      <c r="N59" s="73" t="s">
        <v>51</v>
      </c>
      <c r="O59" s="73" t="s">
        <v>51</v>
      </c>
      <c r="P59" s="73" t="s">
        <v>51</v>
      </c>
      <c r="Q59" s="101" t="s">
        <v>55</v>
      </c>
      <c r="R59" s="101" t="s">
        <v>55</v>
      </c>
      <c r="S59" s="75" t="s">
        <v>11</v>
      </c>
      <c r="T59" s="101" t="s">
        <v>55</v>
      </c>
      <c r="U59" s="75" t="s">
        <v>11</v>
      </c>
      <c r="V59" s="74" t="s">
        <v>53</v>
      </c>
      <c r="W59" s="54" t="s">
        <v>52</v>
      </c>
      <c r="X59" s="64" t="s">
        <v>53</v>
      </c>
      <c r="Y59" s="64" t="s">
        <v>53</v>
      </c>
      <c r="Z59" s="97" t="s">
        <v>12</v>
      </c>
      <c r="AA59" s="21" t="s">
        <v>52</v>
      </c>
      <c r="AB59" s="101" t="s">
        <v>55</v>
      </c>
      <c r="AC59" s="101" t="s">
        <v>55</v>
      </c>
      <c r="AD59" s="67" t="s">
        <v>56</v>
      </c>
      <c r="AE59" s="67" t="s">
        <v>56</v>
      </c>
      <c r="AF59" s="65" t="s">
        <v>52</v>
      </c>
      <c r="AG59" s="4">
        <f t="shared" si="4"/>
        <v>30</v>
      </c>
    </row>
    <row r="60" spans="1:33" ht="12.5">
      <c r="A60" s="6">
        <v>11</v>
      </c>
      <c r="B60" s="6" t="s">
        <v>23</v>
      </c>
      <c r="C60" s="141" t="s">
        <v>56</v>
      </c>
      <c r="D60" s="92" t="s">
        <v>13</v>
      </c>
      <c r="E60" s="89" t="s">
        <v>121</v>
      </c>
      <c r="F60" s="49" t="s">
        <v>125</v>
      </c>
      <c r="G60" s="49" t="s">
        <v>125</v>
      </c>
      <c r="H60" s="49" t="s">
        <v>125</v>
      </c>
      <c r="I60" s="49" t="s">
        <v>125</v>
      </c>
      <c r="J60" s="21" t="s">
        <v>52</v>
      </c>
      <c r="K60" s="83" t="s">
        <v>122</v>
      </c>
      <c r="L60" s="76" t="s">
        <v>125</v>
      </c>
      <c r="M60" s="52" t="s">
        <v>51</v>
      </c>
      <c r="N60" s="73" t="s">
        <v>51</v>
      </c>
      <c r="O60" s="73" t="s">
        <v>51</v>
      </c>
      <c r="P60" s="73" t="s">
        <v>51</v>
      </c>
      <c r="Q60" s="101" t="s">
        <v>55</v>
      </c>
      <c r="R60" s="101" t="s">
        <v>55</v>
      </c>
      <c r="S60" s="75" t="s">
        <v>11</v>
      </c>
      <c r="T60" s="101" t="s">
        <v>55</v>
      </c>
      <c r="U60" s="75" t="s">
        <v>11</v>
      </c>
      <c r="V60" s="74" t="s">
        <v>53</v>
      </c>
      <c r="W60" s="54" t="s">
        <v>52</v>
      </c>
      <c r="X60" s="64" t="s">
        <v>53</v>
      </c>
      <c r="Y60" s="64" t="s">
        <v>53</v>
      </c>
      <c r="Z60" s="97" t="s">
        <v>12</v>
      </c>
      <c r="AA60" s="21" t="s">
        <v>52</v>
      </c>
      <c r="AB60" s="101" t="s">
        <v>55</v>
      </c>
      <c r="AC60" s="101" t="s">
        <v>55</v>
      </c>
      <c r="AD60" s="67" t="s">
        <v>56</v>
      </c>
      <c r="AE60" s="67" t="s">
        <v>56</v>
      </c>
      <c r="AF60" s="65" t="s">
        <v>52</v>
      </c>
      <c r="AG60" s="4">
        <f t="shared" si="4"/>
        <v>30</v>
      </c>
    </row>
    <row r="61" spans="1:33" ht="12.5">
      <c r="A61" s="6">
        <v>12</v>
      </c>
      <c r="B61" s="6" t="s">
        <v>24</v>
      </c>
      <c r="C61" s="141" t="s">
        <v>56</v>
      </c>
      <c r="D61" s="92" t="s">
        <v>13</v>
      </c>
      <c r="E61" s="89" t="s">
        <v>121</v>
      </c>
      <c r="F61" s="49" t="s">
        <v>125</v>
      </c>
      <c r="G61" s="49" t="s">
        <v>125</v>
      </c>
      <c r="H61" s="49" t="s">
        <v>125</v>
      </c>
      <c r="I61" s="49" t="s">
        <v>125</v>
      </c>
      <c r="J61" s="21" t="s">
        <v>52</v>
      </c>
      <c r="K61" s="83" t="s">
        <v>122</v>
      </c>
      <c r="L61" s="76" t="s">
        <v>125</v>
      </c>
      <c r="M61" s="52" t="s">
        <v>51</v>
      </c>
      <c r="N61" s="73" t="s">
        <v>51</v>
      </c>
      <c r="O61" s="73" t="s">
        <v>51</v>
      </c>
      <c r="P61" s="73" t="s">
        <v>51</v>
      </c>
      <c r="Q61" s="101" t="s">
        <v>55</v>
      </c>
      <c r="R61" s="101" t="s">
        <v>55</v>
      </c>
      <c r="S61" s="75" t="s">
        <v>11</v>
      </c>
      <c r="T61" s="101" t="s">
        <v>55</v>
      </c>
      <c r="U61" s="75" t="s">
        <v>11</v>
      </c>
      <c r="V61" s="74" t="s">
        <v>53</v>
      </c>
      <c r="W61" s="54" t="s">
        <v>52</v>
      </c>
      <c r="X61" s="64" t="s">
        <v>53</v>
      </c>
      <c r="Y61" s="64" t="s">
        <v>53</v>
      </c>
      <c r="Z61" s="97" t="s">
        <v>12</v>
      </c>
      <c r="AA61" s="21" t="s">
        <v>52</v>
      </c>
      <c r="AB61" s="101" t="s">
        <v>55</v>
      </c>
      <c r="AC61" s="101" t="s">
        <v>55</v>
      </c>
      <c r="AD61" s="67" t="s">
        <v>56</v>
      </c>
      <c r="AE61" s="67" t="s">
        <v>56</v>
      </c>
      <c r="AF61" s="65" t="s">
        <v>52</v>
      </c>
      <c r="AG61" s="4">
        <f t="shared" si="4"/>
        <v>30</v>
      </c>
    </row>
    <row r="62" spans="1:33" ht="12.5">
      <c r="A62" s="6">
        <v>13</v>
      </c>
      <c r="B62" s="6" t="s">
        <v>25</v>
      </c>
      <c r="C62" s="141" t="s">
        <v>56</v>
      </c>
      <c r="D62" s="92" t="s">
        <v>13</v>
      </c>
      <c r="E62" s="89" t="s">
        <v>121</v>
      </c>
      <c r="F62" s="181" t="s">
        <v>125</v>
      </c>
      <c r="G62" s="49" t="s">
        <v>125</v>
      </c>
      <c r="H62" s="49" t="s">
        <v>125</v>
      </c>
      <c r="I62" s="49" t="s">
        <v>125</v>
      </c>
      <c r="J62" s="21" t="s">
        <v>52</v>
      </c>
      <c r="K62" s="49" t="s">
        <v>125</v>
      </c>
      <c r="L62" s="76" t="s">
        <v>125</v>
      </c>
      <c r="M62" s="52" t="s">
        <v>51</v>
      </c>
      <c r="N62" s="73" t="s">
        <v>51</v>
      </c>
      <c r="O62" s="73" t="s">
        <v>51</v>
      </c>
      <c r="P62" s="73" t="s">
        <v>51</v>
      </c>
      <c r="Q62" s="101" t="s">
        <v>55</v>
      </c>
      <c r="R62" s="101" t="s">
        <v>55</v>
      </c>
      <c r="S62" s="75" t="s">
        <v>11</v>
      </c>
      <c r="T62" s="101" t="s">
        <v>55</v>
      </c>
      <c r="U62" s="75" t="s">
        <v>11</v>
      </c>
      <c r="V62" s="74" t="s">
        <v>53</v>
      </c>
      <c r="W62" s="54" t="s">
        <v>52</v>
      </c>
      <c r="X62" s="64" t="s">
        <v>53</v>
      </c>
      <c r="Y62" s="64" t="s">
        <v>53</v>
      </c>
      <c r="Z62" s="97" t="s">
        <v>12</v>
      </c>
      <c r="AA62" s="21" t="s">
        <v>52</v>
      </c>
      <c r="AB62" s="101" t="s">
        <v>55</v>
      </c>
      <c r="AC62" s="101" t="s">
        <v>55</v>
      </c>
      <c r="AD62" s="67" t="s">
        <v>56</v>
      </c>
      <c r="AE62" s="67" t="s">
        <v>56</v>
      </c>
      <c r="AF62" s="65" t="s">
        <v>52</v>
      </c>
      <c r="AG62" s="4">
        <f t="shared" si="4"/>
        <v>30</v>
      </c>
    </row>
    <row r="63" spans="1:33" ht="12.5">
      <c r="A63" s="6">
        <v>14</v>
      </c>
      <c r="B63" s="6" t="s">
        <v>26</v>
      </c>
      <c r="C63" s="141" t="s">
        <v>56</v>
      </c>
      <c r="D63" s="92" t="s">
        <v>13</v>
      </c>
      <c r="E63" s="89" t="s">
        <v>121</v>
      </c>
      <c r="F63" s="181" t="s">
        <v>125</v>
      </c>
      <c r="G63" s="49" t="s">
        <v>125</v>
      </c>
      <c r="H63" s="49" t="s">
        <v>125</v>
      </c>
      <c r="I63" s="49" t="s">
        <v>125</v>
      </c>
      <c r="J63" s="21" t="s">
        <v>52</v>
      </c>
      <c r="K63" s="49" t="s">
        <v>125</v>
      </c>
      <c r="L63" s="76" t="s">
        <v>125</v>
      </c>
      <c r="M63" s="52" t="s">
        <v>51</v>
      </c>
      <c r="N63" s="73" t="s">
        <v>51</v>
      </c>
      <c r="O63" s="73" t="s">
        <v>51</v>
      </c>
      <c r="P63" s="73" t="s">
        <v>51</v>
      </c>
      <c r="Q63" s="101" t="s">
        <v>55</v>
      </c>
      <c r="R63" s="101" t="s">
        <v>55</v>
      </c>
      <c r="S63" s="75" t="s">
        <v>11</v>
      </c>
      <c r="T63" s="101" t="s">
        <v>55</v>
      </c>
      <c r="U63" s="75" t="s">
        <v>11</v>
      </c>
      <c r="V63" s="74" t="s">
        <v>53</v>
      </c>
      <c r="W63" s="54" t="s">
        <v>52</v>
      </c>
      <c r="X63" s="64" t="s">
        <v>53</v>
      </c>
      <c r="Y63" s="64" t="s">
        <v>53</v>
      </c>
      <c r="Z63" s="97" t="s">
        <v>12</v>
      </c>
      <c r="AA63" s="21" t="s">
        <v>52</v>
      </c>
      <c r="AB63" s="101" t="s">
        <v>55</v>
      </c>
      <c r="AC63" s="101" t="s">
        <v>55</v>
      </c>
      <c r="AD63" s="67" t="s">
        <v>56</v>
      </c>
      <c r="AE63" s="67" t="s">
        <v>56</v>
      </c>
      <c r="AF63" s="65" t="s">
        <v>52</v>
      </c>
      <c r="AG63" s="4">
        <f t="shared" si="4"/>
        <v>30</v>
      </c>
    </row>
    <row r="64" spans="1:33" ht="12.5">
      <c r="A64" s="6">
        <v>15</v>
      </c>
      <c r="B64" s="6" t="s">
        <v>27</v>
      </c>
      <c r="C64" s="141" t="s">
        <v>56</v>
      </c>
      <c r="D64" s="92" t="s">
        <v>13</v>
      </c>
      <c r="E64" s="89" t="s">
        <v>121</v>
      </c>
      <c r="F64" s="181" t="s">
        <v>125</v>
      </c>
      <c r="G64" s="49" t="s">
        <v>125</v>
      </c>
      <c r="H64" s="49" t="s">
        <v>125</v>
      </c>
      <c r="I64" s="49" t="s">
        <v>125</v>
      </c>
      <c r="J64" s="21" t="s">
        <v>52</v>
      </c>
      <c r="K64" s="49" t="s">
        <v>125</v>
      </c>
      <c r="L64" s="76" t="s">
        <v>125</v>
      </c>
      <c r="M64" s="52" t="s">
        <v>51</v>
      </c>
      <c r="N64" s="73" t="s">
        <v>51</v>
      </c>
      <c r="O64" s="73" t="s">
        <v>51</v>
      </c>
      <c r="P64" s="73" t="s">
        <v>51</v>
      </c>
      <c r="Q64" s="101" t="s">
        <v>55</v>
      </c>
      <c r="R64" s="101" t="s">
        <v>55</v>
      </c>
      <c r="S64" s="75" t="s">
        <v>11</v>
      </c>
      <c r="T64" s="73" t="s">
        <v>51</v>
      </c>
      <c r="U64" s="75" t="s">
        <v>11</v>
      </c>
      <c r="V64" s="74" t="s">
        <v>53</v>
      </c>
      <c r="W64" s="54" t="s">
        <v>52</v>
      </c>
      <c r="X64" s="64" t="s">
        <v>53</v>
      </c>
      <c r="Y64" s="64" t="s">
        <v>53</v>
      </c>
      <c r="Z64" s="97" t="s">
        <v>12</v>
      </c>
      <c r="AA64" s="21" t="s">
        <v>52</v>
      </c>
      <c r="AB64" s="101" t="s">
        <v>55</v>
      </c>
      <c r="AC64" s="101" t="s">
        <v>55</v>
      </c>
      <c r="AD64" s="67" t="s">
        <v>56</v>
      </c>
      <c r="AE64" s="67" t="s">
        <v>56</v>
      </c>
      <c r="AF64" s="65" t="s">
        <v>52</v>
      </c>
      <c r="AG64" s="4">
        <f t="shared" si="4"/>
        <v>30</v>
      </c>
    </row>
    <row r="65" spans="1:33" ht="12.5">
      <c r="A65" s="6">
        <v>16</v>
      </c>
      <c r="B65" s="6" t="s">
        <v>28</v>
      </c>
      <c r="C65" s="141" t="s">
        <v>56</v>
      </c>
      <c r="D65" s="92" t="s">
        <v>13</v>
      </c>
      <c r="E65" s="89" t="s">
        <v>121</v>
      </c>
      <c r="F65" s="181" t="s">
        <v>125</v>
      </c>
      <c r="G65" s="49" t="s">
        <v>125</v>
      </c>
      <c r="H65" s="49" t="s">
        <v>125</v>
      </c>
      <c r="I65" s="49" t="s">
        <v>125</v>
      </c>
      <c r="J65" s="21" t="s">
        <v>52</v>
      </c>
      <c r="K65" s="49" t="s">
        <v>125</v>
      </c>
      <c r="L65" s="76" t="s">
        <v>125</v>
      </c>
      <c r="M65" s="52" t="s">
        <v>51</v>
      </c>
      <c r="N65" s="73" t="s">
        <v>51</v>
      </c>
      <c r="O65" s="73" t="s">
        <v>51</v>
      </c>
      <c r="P65" s="73" t="s">
        <v>51</v>
      </c>
      <c r="Q65" s="101" t="s">
        <v>55</v>
      </c>
      <c r="R65" s="101" t="s">
        <v>55</v>
      </c>
      <c r="S65" s="75" t="s">
        <v>11</v>
      </c>
      <c r="T65" s="73" t="s">
        <v>51</v>
      </c>
      <c r="U65" s="75" t="s">
        <v>11</v>
      </c>
      <c r="V65" s="74" t="s">
        <v>53</v>
      </c>
      <c r="W65" s="54" t="s">
        <v>52</v>
      </c>
      <c r="X65" s="64" t="s">
        <v>53</v>
      </c>
      <c r="Y65" s="64" t="s">
        <v>53</v>
      </c>
      <c r="Z65" s="97" t="s">
        <v>12</v>
      </c>
      <c r="AA65" s="21" t="s">
        <v>52</v>
      </c>
      <c r="AB65" s="101" t="s">
        <v>55</v>
      </c>
      <c r="AC65" s="101" t="s">
        <v>55</v>
      </c>
      <c r="AD65" s="67" t="s">
        <v>56</v>
      </c>
      <c r="AE65" s="67" t="s">
        <v>56</v>
      </c>
      <c r="AF65" s="65" t="s">
        <v>52</v>
      </c>
      <c r="AG65" s="4">
        <f t="shared" si="4"/>
        <v>30</v>
      </c>
    </row>
    <row r="66" spans="1:33" ht="12.5">
      <c r="A66" s="6">
        <v>17</v>
      </c>
      <c r="B66" s="6" t="s">
        <v>29</v>
      </c>
      <c r="C66" s="141" t="s">
        <v>56</v>
      </c>
      <c r="D66" s="92" t="s">
        <v>13</v>
      </c>
      <c r="E66" s="89" t="s">
        <v>121</v>
      </c>
      <c r="F66" s="181" t="s">
        <v>125</v>
      </c>
      <c r="G66" s="49" t="s">
        <v>125</v>
      </c>
      <c r="H66" s="49" t="s">
        <v>125</v>
      </c>
      <c r="I66" s="49" t="s">
        <v>125</v>
      </c>
      <c r="J66" s="21" t="s">
        <v>52</v>
      </c>
      <c r="K66" s="49" t="s">
        <v>125</v>
      </c>
      <c r="L66" s="76" t="s">
        <v>125</v>
      </c>
      <c r="M66" s="52" t="s">
        <v>51</v>
      </c>
      <c r="N66" s="73" t="s">
        <v>51</v>
      </c>
      <c r="O66" s="73" t="s">
        <v>51</v>
      </c>
      <c r="P66" s="73" t="s">
        <v>51</v>
      </c>
      <c r="Q66" s="101" t="s">
        <v>55</v>
      </c>
      <c r="R66" s="101" t="s">
        <v>55</v>
      </c>
      <c r="S66" s="75" t="s">
        <v>11</v>
      </c>
      <c r="T66" s="73" t="s">
        <v>51</v>
      </c>
      <c r="U66" s="75" t="s">
        <v>11</v>
      </c>
      <c r="V66" s="74" t="s">
        <v>53</v>
      </c>
      <c r="W66" s="54" t="s">
        <v>52</v>
      </c>
      <c r="X66" s="64" t="s">
        <v>53</v>
      </c>
      <c r="Y66" s="64" t="s">
        <v>53</v>
      </c>
      <c r="Z66" s="64" t="s">
        <v>53</v>
      </c>
      <c r="AA66" s="21" t="s">
        <v>52</v>
      </c>
      <c r="AB66" s="101" t="s">
        <v>55</v>
      </c>
      <c r="AC66" s="101" t="s">
        <v>55</v>
      </c>
      <c r="AD66" s="67" t="s">
        <v>56</v>
      </c>
      <c r="AE66" s="67" t="s">
        <v>56</v>
      </c>
      <c r="AF66" s="65" t="s">
        <v>52</v>
      </c>
      <c r="AG66" s="4">
        <f t="shared" si="4"/>
        <v>30</v>
      </c>
    </row>
    <row r="67" spans="1:33" ht="12.5">
      <c r="A67" s="6">
        <v>18</v>
      </c>
      <c r="B67" s="6" t="s">
        <v>30</v>
      </c>
      <c r="C67" s="141" t="s">
        <v>56</v>
      </c>
      <c r="D67" s="75" t="s">
        <v>11</v>
      </c>
      <c r="E67" s="89" t="s">
        <v>121</v>
      </c>
      <c r="F67" s="181" t="s">
        <v>125</v>
      </c>
      <c r="G67" s="49" t="s">
        <v>125</v>
      </c>
      <c r="H67" s="49" t="s">
        <v>125</v>
      </c>
      <c r="I67" s="49" t="s">
        <v>125</v>
      </c>
      <c r="J67" s="21" t="s">
        <v>52</v>
      </c>
      <c r="K67" s="49" t="s">
        <v>125</v>
      </c>
      <c r="L67" s="76" t="s">
        <v>125</v>
      </c>
      <c r="M67" s="52" t="s">
        <v>51</v>
      </c>
      <c r="N67" s="73" t="s">
        <v>51</v>
      </c>
      <c r="O67" s="73" t="s">
        <v>51</v>
      </c>
      <c r="P67" s="73" t="s">
        <v>51</v>
      </c>
      <c r="Q67" s="101" t="s">
        <v>55</v>
      </c>
      <c r="R67" s="101" t="s">
        <v>55</v>
      </c>
      <c r="S67" s="75" t="s">
        <v>11</v>
      </c>
      <c r="T67" s="73" t="s">
        <v>51</v>
      </c>
      <c r="U67" s="75" t="s">
        <v>11</v>
      </c>
      <c r="V67" s="74" t="s">
        <v>53</v>
      </c>
      <c r="W67" s="54" t="s">
        <v>52</v>
      </c>
      <c r="X67" s="64" t="s">
        <v>53</v>
      </c>
      <c r="Y67" s="64" t="s">
        <v>53</v>
      </c>
      <c r="Z67" s="64" t="s">
        <v>53</v>
      </c>
      <c r="AA67" s="21" t="s">
        <v>52</v>
      </c>
      <c r="AB67" s="101" t="s">
        <v>55</v>
      </c>
      <c r="AC67" s="101" t="s">
        <v>55</v>
      </c>
      <c r="AD67" s="67" t="s">
        <v>56</v>
      </c>
      <c r="AE67" s="67" t="s">
        <v>56</v>
      </c>
      <c r="AF67" s="65" t="s">
        <v>52</v>
      </c>
      <c r="AG67" s="4">
        <f t="shared" si="4"/>
        <v>30</v>
      </c>
    </row>
    <row r="68" spans="1:33" ht="12.5">
      <c r="A68" s="6">
        <v>19</v>
      </c>
      <c r="B68" s="6" t="s">
        <v>31</v>
      </c>
      <c r="C68" s="141" t="s">
        <v>56</v>
      </c>
      <c r="D68" s="75" t="s">
        <v>11</v>
      </c>
      <c r="E68" s="89" t="s">
        <v>121</v>
      </c>
      <c r="F68" s="77" t="s">
        <v>61</v>
      </c>
      <c r="G68" s="49" t="s">
        <v>125</v>
      </c>
      <c r="H68" s="49" t="s">
        <v>125</v>
      </c>
      <c r="I68" s="49" t="s">
        <v>125</v>
      </c>
      <c r="J68" s="21" t="s">
        <v>52</v>
      </c>
      <c r="K68" s="49" t="s">
        <v>125</v>
      </c>
      <c r="L68" s="76" t="s">
        <v>125</v>
      </c>
      <c r="M68" s="52" t="s">
        <v>51</v>
      </c>
      <c r="N68" s="73" t="s">
        <v>51</v>
      </c>
      <c r="O68" s="73" t="s">
        <v>51</v>
      </c>
      <c r="P68" s="73" t="s">
        <v>51</v>
      </c>
      <c r="Q68" s="101" t="s">
        <v>55</v>
      </c>
      <c r="R68" s="101" t="s">
        <v>55</v>
      </c>
      <c r="S68" s="75" t="s">
        <v>11</v>
      </c>
      <c r="T68" s="73" t="s">
        <v>51</v>
      </c>
      <c r="U68" s="75" t="s">
        <v>11</v>
      </c>
      <c r="V68" s="74" t="s">
        <v>53</v>
      </c>
      <c r="W68" s="54" t="s">
        <v>52</v>
      </c>
      <c r="X68" s="64" t="s">
        <v>53</v>
      </c>
      <c r="Y68" s="64" t="s">
        <v>53</v>
      </c>
      <c r="Z68" s="64" t="s">
        <v>53</v>
      </c>
      <c r="AA68" s="64" t="s">
        <v>53</v>
      </c>
      <c r="AB68" s="101" t="s">
        <v>55</v>
      </c>
      <c r="AC68" s="101" t="s">
        <v>55</v>
      </c>
      <c r="AD68" s="67" t="s">
        <v>56</v>
      </c>
      <c r="AE68" s="67" t="s">
        <v>56</v>
      </c>
      <c r="AF68" s="65" t="s">
        <v>52</v>
      </c>
      <c r="AG68" s="4">
        <f t="shared" si="4"/>
        <v>30</v>
      </c>
    </row>
    <row r="69" spans="1:33" ht="12.5">
      <c r="A69" s="6">
        <v>20</v>
      </c>
      <c r="B69" s="2" t="s">
        <v>32</v>
      </c>
      <c r="C69" s="141" t="s">
        <v>56</v>
      </c>
      <c r="D69" s="75" t="s">
        <v>11</v>
      </c>
      <c r="E69" s="89" t="s">
        <v>121</v>
      </c>
      <c r="F69" s="77" t="s">
        <v>61</v>
      </c>
      <c r="G69" s="49" t="s">
        <v>125</v>
      </c>
      <c r="H69" s="49" t="s">
        <v>125</v>
      </c>
      <c r="I69" s="49" t="s">
        <v>125</v>
      </c>
      <c r="J69" s="21" t="s">
        <v>52</v>
      </c>
      <c r="K69" s="49" t="s">
        <v>125</v>
      </c>
      <c r="L69" s="76" t="s">
        <v>125</v>
      </c>
      <c r="M69" s="52" t="s">
        <v>51</v>
      </c>
      <c r="N69" s="73" t="s">
        <v>51</v>
      </c>
      <c r="O69" s="73" t="s">
        <v>51</v>
      </c>
      <c r="P69" s="73" t="s">
        <v>51</v>
      </c>
      <c r="Q69" s="101" t="s">
        <v>55</v>
      </c>
      <c r="R69" s="101" t="s">
        <v>55</v>
      </c>
      <c r="S69" s="75" t="s">
        <v>11</v>
      </c>
      <c r="T69" s="73" t="s">
        <v>51</v>
      </c>
      <c r="U69" s="75" t="s">
        <v>11</v>
      </c>
      <c r="V69" s="74" t="s">
        <v>53</v>
      </c>
      <c r="W69" s="54" t="s">
        <v>52</v>
      </c>
      <c r="X69" s="64" t="s">
        <v>53</v>
      </c>
      <c r="Y69" s="64" t="s">
        <v>53</v>
      </c>
      <c r="Z69" s="64" t="s">
        <v>53</v>
      </c>
      <c r="AA69" s="64" t="s">
        <v>53</v>
      </c>
      <c r="AB69" s="101" t="s">
        <v>55</v>
      </c>
      <c r="AC69" s="101" t="s">
        <v>55</v>
      </c>
      <c r="AD69" s="67" t="s">
        <v>56</v>
      </c>
      <c r="AE69" s="67" t="s">
        <v>56</v>
      </c>
      <c r="AF69" s="65" t="s">
        <v>52</v>
      </c>
      <c r="AG69" s="4">
        <f t="shared" si="4"/>
        <v>30</v>
      </c>
    </row>
    <row r="70" spans="1:33" ht="13" thickBot="1">
      <c r="A70" s="6">
        <v>21</v>
      </c>
      <c r="B70" s="2" t="s">
        <v>33</v>
      </c>
      <c r="C70" s="141" t="s">
        <v>56</v>
      </c>
      <c r="D70" s="75" t="s">
        <v>11</v>
      </c>
      <c r="E70" s="89" t="s">
        <v>121</v>
      </c>
      <c r="F70" s="77" t="s">
        <v>61</v>
      </c>
      <c r="G70" s="49" t="s">
        <v>125</v>
      </c>
      <c r="H70" s="158" t="s">
        <v>125</v>
      </c>
      <c r="I70" s="158" t="s">
        <v>125</v>
      </c>
      <c r="J70" s="21" t="s">
        <v>52</v>
      </c>
      <c r="K70" s="158" t="s">
        <v>125</v>
      </c>
      <c r="L70" s="76" t="s">
        <v>125</v>
      </c>
      <c r="M70" s="52" t="s">
        <v>51</v>
      </c>
      <c r="N70" s="73" t="s">
        <v>51</v>
      </c>
      <c r="O70" s="73" t="s">
        <v>51</v>
      </c>
      <c r="P70" s="73" t="s">
        <v>51</v>
      </c>
      <c r="Q70" s="101" t="s">
        <v>55</v>
      </c>
      <c r="R70" s="101" t="s">
        <v>55</v>
      </c>
      <c r="S70" s="75" t="s">
        <v>11</v>
      </c>
      <c r="T70" s="73" t="s">
        <v>51</v>
      </c>
      <c r="U70" s="75" t="s">
        <v>11</v>
      </c>
      <c r="V70" s="74" t="s">
        <v>53</v>
      </c>
      <c r="W70" s="54" t="s">
        <v>52</v>
      </c>
      <c r="X70" s="64" t="s">
        <v>53</v>
      </c>
      <c r="Y70" s="64" t="s">
        <v>53</v>
      </c>
      <c r="Z70" s="64" t="s">
        <v>53</v>
      </c>
      <c r="AA70" s="64" t="s">
        <v>53</v>
      </c>
      <c r="AB70" s="101" t="s">
        <v>55</v>
      </c>
      <c r="AC70" s="101" t="s">
        <v>55</v>
      </c>
      <c r="AD70" s="67" t="s">
        <v>56</v>
      </c>
      <c r="AE70" s="67" t="s">
        <v>56</v>
      </c>
      <c r="AF70" s="65" t="s">
        <v>52</v>
      </c>
      <c r="AG70" s="4">
        <f t="shared" si="4"/>
        <v>30</v>
      </c>
    </row>
    <row r="71" spans="1:33" ht="13.5" thickTop="1" thickBot="1">
      <c r="A71" s="6">
        <v>22</v>
      </c>
      <c r="B71" s="2" t="s">
        <v>34</v>
      </c>
      <c r="C71" s="141" t="s">
        <v>56</v>
      </c>
      <c r="D71" s="75" t="s">
        <v>11</v>
      </c>
      <c r="E71" s="89" t="s">
        <v>121</v>
      </c>
      <c r="F71" s="77" t="s">
        <v>61</v>
      </c>
      <c r="G71" s="49" t="s">
        <v>125</v>
      </c>
      <c r="H71" s="49"/>
      <c r="I71" s="49"/>
      <c r="J71" s="21" t="s">
        <v>52</v>
      </c>
      <c r="K71" s="49"/>
      <c r="L71" s="76" t="s">
        <v>125</v>
      </c>
      <c r="M71" s="52" t="s">
        <v>51</v>
      </c>
      <c r="N71" s="73" t="s">
        <v>51</v>
      </c>
      <c r="O71" s="73" t="s">
        <v>51</v>
      </c>
      <c r="P71" s="73" t="s">
        <v>51</v>
      </c>
      <c r="Q71" s="101" t="s">
        <v>55</v>
      </c>
      <c r="R71" s="101" t="s">
        <v>55</v>
      </c>
      <c r="S71" s="75" t="s">
        <v>11</v>
      </c>
      <c r="T71" s="73" t="s">
        <v>51</v>
      </c>
      <c r="U71" s="75" t="s">
        <v>11</v>
      </c>
      <c r="V71" s="74" t="s">
        <v>53</v>
      </c>
      <c r="W71" s="54" t="s">
        <v>52</v>
      </c>
      <c r="X71" s="64" t="s">
        <v>53</v>
      </c>
      <c r="Y71" s="64" t="s">
        <v>53</v>
      </c>
      <c r="Z71" s="64" t="s">
        <v>53</v>
      </c>
      <c r="AA71" s="64" t="s">
        <v>53</v>
      </c>
      <c r="AB71" s="160" t="s">
        <v>55</v>
      </c>
      <c r="AC71" s="160" t="s">
        <v>55</v>
      </c>
      <c r="AD71" s="67" t="s">
        <v>56</v>
      </c>
      <c r="AE71" s="167" t="s">
        <v>56</v>
      </c>
      <c r="AF71" s="65" t="s">
        <v>52</v>
      </c>
      <c r="AG71" s="4">
        <f t="shared" si="4"/>
        <v>27</v>
      </c>
    </row>
    <row r="72" spans="1:33" ht="13.5" thickTop="1" thickBot="1">
      <c r="A72" s="6">
        <v>23</v>
      </c>
      <c r="B72" s="2" t="s">
        <v>35</v>
      </c>
      <c r="C72" s="141" t="s">
        <v>56</v>
      </c>
      <c r="D72" s="75" t="s">
        <v>11</v>
      </c>
      <c r="E72" s="89" t="s">
        <v>121</v>
      </c>
      <c r="F72" s="77" t="s">
        <v>61</v>
      </c>
      <c r="G72" s="49" t="s">
        <v>125</v>
      </c>
      <c r="H72" s="49"/>
      <c r="I72" s="49"/>
      <c r="J72" s="21" t="s">
        <v>52</v>
      </c>
      <c r="K72" s="49"/>
      <c r="L72" s="76" t="s">
        <v>125</v>
      </c>
      <c r="M72" s="52" t="s">
        <v>51</v>
      </c>
      <c r="N72" s="73" t="s">
        <v>51</v>
      </c>
      <c r="O72" s="73" t="s">
        <v>51</v>
      </c>
      <c r="P72" s="73" t="s">
        <v>51</v>
      </c>
      <c r="Q72" s="101" t="s">
        <v>55</v>
      </c>
      <c r="R72" s="160" t="s">
        <v>55</v>
      </c>
      <c r="S72" s="157" t="s">
        <v>11</v>
      </c>
      <c r="T72" s="73" t="s">
        <v>51</v>
      </c>
      <c r="U72" s="157" t="s">
        <v>11</v>
      </c>
      <c r="V72" s="74" t="s">
        <v>53</v>
      </c>
      <c r="W72" s="54" t="s">
        <v>52</v>
      </c>
      <c r="X72" s="64" t="s">
        <v>53</v>
      </c>
      <c r="Y72" s="64" t="s">
        <v>53</v>
      </c>
      <c r="Z72" s="64" t="s">
        <v>53</v>
      </c>
      <c r="AA72" s="64" t="s">
        <v>53</v>
      </c>
      <c r="AB72" s="101"/>
      <c r="AC72" s="101"/>
      <c r="AD72" s="67" t="s">
        <v>56</v>
      </c>
      <c r="AE72" s="67"/>
      <c r="AF72" s="65" t="s">
        <v>52</v>
      </c>
      <c r="AG72" s="4">
        <f t="shared" si="4"/>
        <v>24</v>
      </c>
    </row>
    <row r="73" spans="1:33" ht="13" thickTop="1">
      <c r="A73" s="6">
        <v>24</v>
      </c>
      <c r="B73" s="2" t="s">
        <v>36</v>
      </c>
      <c r="C73" s="141" t="s">
        <v>56</v>
      </c>
      <c r="D73" s="75" t="s">
        <v>11</v>
      </c>
      <c r="E73" s="89" t="s">
        <v>121</v>
      </c>
      <c r="F73" s="77" t="s">
        <v>61</v>
      </c>
      <c r="G73" s="49" t="s">
        <v>125</v>
      </c>
      <c r="H73" s="49"/>
      <c r="I73" s="49"/>
      <c r="J73" s="21" t="s">
        <v>52</v>
      </c>
      <c r="K73" s="49"/>
      <c r="L73" s="76" t="s">
        <v>125</v>
      </c>
      <c r="M73" s="52" t="s">
        <v>51</v>
      </c>
      <c r="N73" s="73" t="s">
        <v>51</v>
      </c>
      <c r="O73" s="73" t="s">
        <v>51</v>
      </c>
      <c r="P73" s="73" t="s">
        <v>51</v>
      </c>
      <c r="Q73" s="101" t="s">
        <v>55</v>
      </c>
      <c r="R73" s="101"/>
      <c r="S73" s="75"/>
      <c r="T73" s="73" t="s">
        <v>51</v>
      </c>
      <c r="U73" s="75"/>
      <c r="V73" s="74" t="s">
        <v>53</v>
      </c>
      <c r="W73" s="54" t="s">
        <v>52</v>
      </c>
      <c r="X73" s="64" t="s">
        <v>53</v>
      </c>
      <c r="Y73" s="64" t="s">
        <v>53</v>
      </c>
      <c r="Z73" s="165" t="s">
        <v>125</v>
      </c>
      <c r="AA73" s="165" t="s">
        <v>125</v>
      </c>
      <c r="AB73" s="101"/>
      <c r="AC73" s="101"/>
      <c r="AD73" s="67" t="s">
        <v>56</v>
      </c>
      <c r="AE73" s="67"/>
      <c r="AF73" s="65" t="s">
        <v>52</v>
      </c>
      <c r="AG73" s="4">
        <f t="shared" si="4"/>
        <v>21</v>
      </c>
    </row>
    <row r="74" spans="1:33" ht="12.5">
      <c r="A74" s="6">
        <v>25</v>
      </c>
      <c r="B74" s="2" t="s">
        <v>37</v>
      </c>
      <c r="C74" s="141" t="s">
        <v>56</v>
      </c>
      <c r="D74" s="75" t="s">
        <v>11</v>
      </c>
      <c r="E74" s="89" t="s">
        <v>121</v>
      </c>
      <c r="F74" s="77" t="s">
        <v>61</v>
      </c>
      <c r="G74" s="49" t="s">
        <v>125</v>
      </c>
      <c r="H74" s="49"/>
      <c r="I74" s="49"/>
      <c r="J74" s="21" t="s">
        <v>52</v>
      </c>
      <c r="K74" s="49"/>
      <c r="L74" s="76" t="s">
        <v>125</v>
      </c>
      <c r="M74" s="52" t="s">
        <v>51</v>
      </c>
      <c r="N74" s="164" t="s">
        <v>55</v>
      </c>
      <c r="O74" s="73" t="s">
        <v>51</v>
      </c>
      <c r="P74" s="73" t="s">
        <v>51</v>
      </c>
      <c r="Q74" s="101" t="s">
        <v>55</v>
      </c>
      <c r="R74" s="101"/>
      <c r="S74" s="75"/>
      <c r="T74" s="73" t="s">
        <v>51</v>
      </c>
      <c r="U74" s="75"/>
      <c r="V74" s="74" t="s">
        <v>53</v>
      </c>
      <c r="W74" s="163" t="s">
        <v>54</v>
      </c>
      <c r="X74" s="165" t="s">
        <v>54</v>
      </c>
      <c r="Y74" s="165" t="s">
        <v>54</v>
      </c>
      <c r="Z74" s="165" t="s">
        <v>125</v>
      </c>
      <c r="AA74" s="165" t="s">
        <v>125</v>
      </c>
      <c r="AB74" s="48"/>
      <c r="AC74" s="48"/>
      <c r="AD74" s="162" t="s">
        <v>56</v>
      </c>
      <c r="AE74" s="48"/>
      <c r="AF74" s="65" t="s">
        <v>52</v>
      </c>
      <c r="AG74" s="4">
        <f t="shared" si="4"/>
        <v>21</v>
      </c>
    </row>
    <row r="75" spans="1:33" ht="12.5">
      <c r="A75" s="6">
        <v>26</v>
      </c>
      <c r="B75" s="2" t="s">
        <v>38</v>
      </c>
      <c r="C75" s="141" t="s">
        <v>56</v>
      </c>
      <c r="D75" s="75" t="s">
        <v>11</v>
      </c>
      <c r="E75" s="89" t="s">
        <v>121</v>
      </c>
      <c r="F75" s="77" t="s">
        <v>61</v>
      </c>
      <c r="G75" s="49" t="s">
        <v>125</v>
      </c>
      <c r="H75" s="49"/>
      <c r="I75" s="49"/>
      <c r="J75" s="21" t="s">
        <v>52</v>
      </c>
      <c r="K75" s="49"/>
      <c r="L75" s="76" t="s">
        <v>125</v>
      </c>
      <c r="M75" s="52" t="s">
        <v>51</v>
      </c>
      <c r="N75" s="164" t="s">
        <v>55</v>
      </c>
      <c r="O75" s="73" t="s">
        <v>51</v>
      </c>
      <c r="P75" s="73" t="s">
        <v>51</v>
      </c>
      <c r="Q75" s="101" t="s">
        <v>55</v>
      </c>
      <c r="R75" s="101"/>
      <c r="S75" s="75"/>
      <c r="T75" s="73" t="s">
        <v>51</v>
      </c>
      <c r="U75" s="75"/>
      <c r="V75" s="74" t="s">
        <v>53</v>
      </c>
      <c r="W75" s="163" t="s">
        <v>54</v>
      </c>
      <c r="X75" s="165" t="s">
        <v>54</v>
      </c>
      <c r="Y75" s="165" t="s">
        <v>54</v>
      </c>
      <c r="Z75" s="165" t="s">
        <v>125</v>
      </c>
      <c r="AA75" s="165" t="s">
        <v>125</v>
      </c>
      <c r="AB75" s="48"/>
      <c r="AC75" s="48"/>
      <c r="AD75" s="162" t="s">
        <v>56</v>
      </c>
      <c r="AE75" s="48"/>
      <c r="AF75" s="166" t="s">
        <v>121</v>
      </c>
      <c r="AG75" s="4">
        <f t="shared" si="4"/>
        <v>21</v>
      </c>
    </row>
    <row r="76" spans="1:33" ht="13" thickBot="1">
      <c r="A76" s="6">
        <v>27</v>
      </c>
      <c r="B76" s="2" t="s">
        <v>39</v>
      </c>
      <c r="C76" s="141" t="s">
        <v>56</v>
      </c>
      <c r="D76" s="75" t="s">
        <v>11</v>
      </c>
      <c r="E76" s="89" t="s">
        <v>121</v>
      </c>
      <c r="F76" s="137" t="s">
        <v>61</v>
      </c>
      <c r="G76" s="158" t="s">
        <v>125</v>
      </c>
      <c r="H76" s="49"/>
      <c r="I76" s="49"/>
      <c r="J76" s="151" t="s">
        <v>52</v>
      </c>
      <c r="K76" s="49"/>
      <c r="L76" s="76" t="s">
        <v>125</v>
      </c>
      <c r="M76" s="52" t="s">
        <v>51</v>
      </c>
      <c r="N76" s="164" t="s">
        <v>55</v>
      </c>
      <c r="O76" s="73" t="s">
        <v>51</v>
      </c>
      <c r="P76" s="73" t="s">
        <v>51</v>
      </c>
      <c r="Q76" s="101" t="s">
        <v>55</v>
      </c>
      <c r="R76" s="101"/>
      <c r="S76" s="75"/>
      <c r="T76" s="73" t="s">
        <v>51</v>
      </c>
      <c r="U76" s="75"/>
      <c r="V76" s="74" t="s">
        <v>53</v>
      </c>
      <c r="W76" s="163" t="s">
        <v>54</v>
      </c>
      <c r="X76" s="165" t="s">
        <v>54</v>
      </c>
      <c r="Y76" s="165" t="s">
        <v>54</v>
      </c>
      <c r="Z76" s="165" t="s">
        <v>125</v>
      </c>
      <c r="AA76" s="165" t="s">
        <v>125</v>
      </c>
      <c r="AB76" s="48"/>
      <c r="AC76" s="48"/>
      <c r="AD76" s="162" t="s">
        <v>56</v>
      </c>
      <c r="AE76" s="48"/>
      <c r="AF76" s="161" t="s">
        <v>121</v>
      </c>
      <c r="AG76" s="4">
        <f t="shared" si="4"/>
        <v>21</v>
      </c>
    </row>
    <row r="77" spans="1:33" ht="13.5" thickTop="1" thickBot="1">
      <c r="A77" s="6">
        <v>28</v>
      </c>
      <c r="B77" s="2" t="s">
        <v>40</v>
      </c>
      <c r="C77" s="156" t="s">
        <v>56</v>
      </c>
      <c r="D77" s="157" t="s">
        <v>11</v>
      </c>
      <c r="E77" s="144" t="s">
        <v>121</v>
      </c>
      <c r="F77" s="77"/>
      <c r="G77" s="49"/>
      <c r="H77" s="49"/>
      <c r="I77" s="49"/>
      <c r="J77" s="21"/>
      <c r="K77" s="49"/>
      <c r="L77" s="159" t="s">
        <v>125</v>
      </c>
      <c r="M77" s="52" t="s">
        <v>51</v>
      </c>
      <c r="N77" s="164" t="s">
        <v>55</v>
      </c>
      <c r="O77" s="73" t="s">
        <v>51</v>
      </c>
      <c r="P77" s="73" t="s">
        <v>51</v>
      </c>
      <c r="Q77" s="101" t="s">
        <v>55</v>
      </c>
      <c r="R77" s="101"/>
      <c r="S77" s="75"/>
      <c r="T77" s="73" t="s">
        <v>51</v>
      </c>
      <c r="U77" s="75"/>
      <c r="V77" s="74" t="s">
        <v>53</v>
      </c>
      <c r="W77" s="163" t="s">
        <v>54</v>
      </c>
      <c r="X77" s="165" t="s">
        <v>54</v>
      </c>
      <c r="Y77" s="165" t="s">
        <v>54</v>
      </c>
      <c r="Z77" s="48"/>
      <c r="AA77" s="48"/>
      <c r="AB77" s="48"/>
      <c r="AC77" s="48"/>
      <c r="AD77" s="48"/>
      <c r="AE77" s="48"/>
      <c r="AF77" s="161" t="s">
        <v>121</v>
      </c>
      <c r="AG77" s="4">
        <f t="shared" si="4"/>
        <v>15</v>
      </c>
    </row>
    <row r="78" spans="1:33" ht="13" thickTop="1">
      <c r="A78" s="6">
        <v>29</v>
      </c>
      <c r="B78" s="2" t="s">
        <v>41</v>
      </c>
      <c r="C78" s="141"/>
      <c r="D78" s="75"/>
      <c r="E78" s="89"/>
      <c r="F78" s="48"/>
      <c r="G78" s="48"/>
      <c r="H78" s="48"/>
      <c r="I78" s="48"/>
      <c r="J78" s="48"/>
      <c r="K78" s="48"/>
      <c r="L78" s="76"/>
      <c r="M78" s="52" t="s">
        <v>51</v>
      </c>
      <c r="N78" s="164" t="s">
        <v>55</v>
      </c>
      <c r="O78" s="73" t="s">
        <v>51</v>
      </c>
      <c r="P78" s="162" t="s">
        <v>51</v>
      </c>
      <c r="Q78" s="162" t="s">
        <v>55</v>
      </c>
      <c r="R78" s="48"/>
      <c r="S78" s="48"/>
      <c r="T78" s="162" t="s">
        <v>51</v>
      </c>
      <c r="U78" s="48"/>
      <c r="V78" s="74" t="s">
        <v>53</v>
      </c>
      <c r="W78" s="51"/>
      <c r="X78" s="48"/>
      <c r="Y78" s="48"/>
      <c r="Z78" s="48"/>
      <c r="AA78" s="48"/>
      <c r="AB78" s="48"/>
      <c r="AC78" s="48"/>
      <c r="AD78" s="48"/>
      <c r="AE78" s="48"/>
      <c r="AF78" s="161" t="s">
        <v>121</v>
      </c>
      <c r="AG78" s="4">
        <f>COUNTA(C78:AF78)</f>
        <v>8</v>
      </c>
    </row>
    <row r="79" spans="1:33" ht="12.5">
      <c r="A79" s="6">
        <v>30</v>
      </c>
      <c r="B79" s="2" t="s">
        <v>42</v>
      </c>
      <c r="C79" s="51"/>
      <c r="D79" s="48"/>
      <c r="E79" s="48"/>
      <c r="F79" s="48"/>
      <c r="G79" s="48"/>
      <c r="H79" s="48"/>
      <c r="I79" s="48"/>
      <c r="J79" s="48"/>
      <c r="K79" s="48"/>
      <c r="L79" s="63"/>
      <c r="M79" s="163" t="s">
        <v>51</v>
      </c>
      <c r="N79" s="162" t="s">
        <v>55</v>
      </c>
      <c r="O79" s="162" t="s">
        <v>51</v>
      </c>
      <c r="P79" s="48"/>
      <c r="Q79" s="48"/>
      <c r="R79" s="48"/>
      <c r="S79" s="48"/>
      <c r="T79" s="48"/>
      <c r="U79" s="48"/>
      <c r="V79" s="161" t="s">
        <v>53</v>
      </c>
      <c r="W79" s="51"/>
      <c r="X79" s="48"/>
      <c r="Y79" s="48"/>
      <c r="Z79" s="48"/>
      <c r="AA79" s="48"/>
      <c r="AB79" s="48"/>
      <c r="AC79" s="48"/>
      <c r="AD79" s="48"/>
      <c r="AE79" s="48"/>
      <c r="AF79" s="63"/>
      <c r="AG79" s="4">
        <f>COUNTA(C79:AF79)</f>
        <v>4</v>
      </c>
    </row>
    <row r="80" spans="1:33" ht="13" thickBot="1">
      <c r="A80" s="2"/>
      <c r="B80" s="2"/>
      <c r="C80" s="68">
        <f>COUNTA(C50:C79)</f>
        <v>27</v>
      </c>
      <c r="D80" s="69">
        <f t="shared" ref="D80" si="5">COUNTA(D50:D79)</f>
        <v>27</v>
      </c>
      <c r="E80" s="69">
        <f t="shared" ref="E80" si="6">COUNTA(E50:E79)</f>
        <v>27</v>
      </c>
      <c r="F80" s="69">
        <f t="shared" ref="F80:K80" si="7">COUNTA(F50:F79)</f>
        <v>25</v>
      </c>
      <c r="G80" s="69">
        <f t="shared" si="7"/>
        <v>25</v>
      </c>
      <c r="H80" s="69">
        <f t="shared" si="7"/>
        <v>19</v>
      </c>
      <c r="I80" s="69">
        <f t="shared" si="7"/>
        <v>19</v>
      </c>
      <c r="J80" s="69">
        <f t="shared" si="7"/>
        <v>25</v>
      </c>
      <c r="K80" s="69">
        <f t="shared" si="7"/>
        <v>19</v>
      </c>
      <c r="L80" s="70">
        <f t="shared" ref="L80:O80" si="8">COUNTA(L50:L79)</f>
        <v>27</v>
      </c>
      <c r="M80" s="68">
        <f t="shared" si="8"/>
        <v>29</v>
      </c>
      <c r="N80" s="69">
        <f t="shared" si="8"/>
        <v>29</v>
      </c>
      <c r="O80" s="69">
        <f t="shared" si="8"/>
        <v>29</v>
      </c>
      <c r="P80" s="69">
        <f t="shared" ref="P80:U80" si="9">COUNTA(P50:P79)</f>
        <v>27</v>
      </c>
      <c r="Q80" s="69">
        <f t="shared" si="9"/>
        <v>27</v>
      </c>
      <c r="R80" s="69">
        <f t="shared" si="9"/>
        <v>21</v>
      </c>
      <c r="S80" s="69">
        <f t="shared" si="9"/>
        <v>21</v>
      </c>
      <c r="T80" s="69">
        <f t="shared" si="9"/>
        <v>27</v>
      </c>
      <c r="U80" s="69">
        <f t="shared" si="9"/>
        <v>21</v>
      </c>
      <c r="V80" s="70">
        <f t="shared" ref="V80:X80" si="10">COUNTA(V50:V79)</f>
        <v>29</v>
      </c>
      <c r="W80" s="68">
        <f t="shared" si="10"/>
        <v>27</v>
      </c>
      <c r="X80" s="69">
        <f t="shared" si="10"/>
        <v>27</v>
      </c>
      <c r="Y80" s="69">
        <f t="shared" ref="Y80" si="11">COUNTA(Y50:Y79)</f>
        <v>27</v>
      </c>
      <c r="Z80" s="69">
        <f t="shared" ref="Z80:AF80" si="12">COUNTA(Z50:Z79)</f>
        <v>25</v>
      </c>
      <c r="AA80" s="69">
        <f t="shared" si="12"/>
        <v>25</v>
      </c>
      <c r="AB80" s="69">
        <f t="shared" si="12"/>
        <v>20</v>
      </c>
      <c r="AC80" s="69">
        <f t="shared" si="12"/>
        <v>20</v>
      </c>
      <c r="AD80" s="69">
        <f t="shared" si="12"/>
        <v>25</v>
      </c>
      <c r="AE80" s="69">
        <f t="shared" si="12"/>
        <v>20</v>
      </c>
      <c r="AF80" s="70">
        <f t="shared" si="12"/>
        <v>28</v>
      </c>
      <c r="AG80" s="56">
        <f>SUM(AG50:AG79)</f>
        <v>744</v>
      </c>
    </row>
    <row r="81" spans="1:32" ht="13.5" thickTop="1" thickBo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3.5" thickTop="1">
      <c r="A82" s="2"/>
      <c r="B82" s="2"/>
      <c r="C82" s="57">
        <v>45287</v>
      </c>
      <c r="D82" s="58"/>
      <c r="E82" s="58"/>
      <c r="F82" s="57">
        <v>45288</v>
      </c>
      <c r="G82" s="58"/>
      <c r="H82" s="58"/>
      <c r="I82" s="57">
        <v>45289</v>
      </c>
      <c r="J82" s="58"/>
      <c r="K82" s="59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3">
      <c r="A83" s="2"/>
      <c r="B83" s="2"/>
      <c r="C83" s="50" t="s">
        <v>159</v>
      </c>
      <c r="D83" s="2"/>
      <c r="F83" s="50" t="s">
        <v>159</v>
      </c>
      <c r="G83" s="2"/>
      <c r="H83" s="72"/>
      <c r="I83" s="50" t="s">
        <v>159</v>
      </c>
      <c r="J83" s="2"/>
      <c r="K83" s="7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3.5" thickBot="1">
      <c r="A84" s="2"/>
      <c r="B84" s="2"/>
      <c r="C84" s="108" t="s">
        <v>160</v>
      </c>
      <c r="D84" s="109" t="s">
        <v>160</v>
      </c>
      <c r="E84" s="109" t="s">
        <v>160</v>
      </c>
      <c r="F84" s="108" t="s">
        <v>160</v>
      </c>
      <c r="G84" s="109" t="s">
        <v>160</v>
      </c>
      <c r="H84" s="110" t="s">
        <v>160</v>
      </c>
      <c r="I84" s="108" t="s">
        <v>160</v>
      </c>
      <c r="J84" s="109" t="s">
        <v>160</v>
      </c>
      <c r="K84" s="110" t="s">
        <v>160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3" thickTop="1">
      <c r="A85" s="2"/>
      <c r="B85" s="6" t="s">
        <v>161</v>
      </c>
      <c r="C85" s="132" t="s">
        <v>61</v>
      </c>
      <c r="D85" s="133" t="s">
        <v>61</v>
      </c>
      <c r="E85" s="134" t="s">
        <v>61</v>
      </c>
      <c r="F85" s="128" t="s">
        <v>122</v>
      </c>
      <c r="G85" s="130" t="s">
        <v>122</v>
      </c>
      <c r="H85" s="73" t="s">
        <v>51</v>
      </c>
      <c r="I85" s="124" t="s">
        <v>53</v>
      </c>
      <c r="J85" s="125" t="s">
        <v>53</v>
      </c>
      <c r="K85" s="143" t="s">
        <v>52</v>
      </c>
      <c r="L85" s="4">
        <f>COUNTA(C85:K85)</f>
        <v>9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2.5">
      <c r="A86" s="2"/>
      <c r="B86" s="6" t="s">
        <v>162</v>
      </c>
      <c r="C86" s="102" t="s">
        <v>61</v>
      </c>
      <c r="D86" s="77" t="s">
        <v>61</v>
      </c>
      <c r="E86" s="135" t="s">
        <v>61</v>
      </c>
      <c r="F86" s="82" t="s">
        <v>122</v>
      </c>
      <c r="G86" s="83" t="s">
        <v>122</v>
      </c>
      <c r="H86" s="73" t="s">
        <v>51</v>
      </c>
      <c r="I86" s="53" t="s">
        <v>53</v>
      </c>
      <c r="J86" s="64" t="s">
        <v>53</v>
      </c>
      <c r="K86" s="65" t="s">
        <v>52</v>
      </c>
      <c r="L86" s="4">
        <f t="shared" ref="L86:L89" si="13">COUNTA(C86:K86)</f>
        <v>9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2.5">
      <c r="A87" s="2"/>
      <c r="B87" s="6" t="s">
        <v>9</v>
      </c>
      <c r="C87" s="102" t="s">
        <v>61</v>
      </c>
      <c r="D87" s="77" t="s">
        <v>61</v>
      </c>
      <c r="E87" s="135" t="s">
        <v>61</v>
      </c>
      <c r="F87" s="82" t="s">
        <v>122</v>
      </c>
      <c r="G87" s="83" t="s">
        <v>122</v>
      </c>
      <c r="H87" s="73" t="s">
        <v>51</v>
      </c>
      <c r="I87" s="53" t="s">
        <v>53</v>
      </c>
      <c r="J87" s="64" t="s">
        <v>53</v>
      </c>
      <c r="K87" s="65" t="s">
        <v>52</v>
      </c>
      <c r="L87" s="4">
        <f t="shared" si="13"/>
        <v>9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2.5">
      <c r="A88" s="2"/>
      <c r="B88" s="6" t="s">
        <v>10</v>
      </c>
      <c r="C88" s="102" t="s">
        <v>61</v>
      </c>
      <c r="D88" s="77" t="s">
        <v>61</v>
      </c>
      <c r="E88" s="135" t="s">
        <v>61</v>
      </c>
      <c r="F88" s="82" t="s">
        <v>122</v>
      </c>
      <c r="G88" s="83" t="s">
        <v>122</v>
      </c>
      <c r="H88" s="73" t="s">
        <v>51</v>
      </c>
      <c r="I88" s="53" t="s">
        <v>53</v>
      </c>
      <c r="J88" s="64" t="s">
        <v>53</v>
      </c>
      <c r="K88" s="65" t="s">
        <v>52</v>
      </c>
      <c r="L88" s="4">
        <f t="shared" si="13"/>
        <v>9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3" thickBot="1">
      <c r="A89" s="2"/>
      <c r="B89" s="6" t="s">
        <v>14</v>
      </c>
      <c r="C89" s="136" t="s">
        <v>61</v>
      </c>
      <c r="D89" s="137" t="s">
        <v>61</v>
      </c>
      <c r="E89" s="138" t="s">
        <v>61</v>
      </c>
      <c r="F89" s="129" t="s">
        <v>122</v>
      </c>
      <c r="G89" s="131" t="s">
        <v>122</v>
      </c>
      <c r="H89" s="140" t="s">
        <v>51</v>
      </c>
      <c r="I89" s="126" t="s">
        <v>53</v>
      </c>
      <c r="J89" s="127" t="s">
        <v>53</v>
      </c>
      <c r="K89" s="91" t="s">
        <v>52</v>
      </c>
      <c r="L89" s="4">
        <f t="shared" si="13"/>
        <v>9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3.5" thickTop="1" thickBot="1">
      <c r="A90" s="2"/>
      <c r="B90" s="2"/>
      <c r="C90" s="68">
        <f>COUNTA(C85:C89)</f>
        <v>5</v>
      </c>
      <c r="D90" s="69">
        <f>COUNTA(D85:D89)</f>
        <v>5</v>
      </c>
      <c r="E90" s="69">
        <f t="shared" ref="E90:K90" si="14">COUNTA(E85:E89)</f>
        <v>5</v>
      </c>
      <c r="F90" s="69">
        <f t="shared" si="14"/>
        <v>5</v>
      </c>
      <c r="G90" s="69">
        <f t="shared" si="14"/>
        <v>5</v>
      </c>
      <c r="H90" s="69">
        <f t="shared" si="14"/>
        <v>5</v>
      </c>
      <c r="I90" s="69">
        <f t="shared" si="14"/>
        <v>5</v>
      </c>
      <c r="J90" s="69">
        <f t="shared" si="14"/>
        <v>5</v>
      </c>
      <c r="K90" s="69">
        <f t="shared" si="14"/>
        <v>5</v>
      </c>
      <c r="L90" s="56">
        <f>SUM(L85:L89)</f>
        <v>45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3.5" thickTop="1" thickBo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3.5" thickTop="1">
      <c r="A92" s="1"/>
      <c r="B92" s="1"/>
      <c r="C92" s="57">
        <v>45287</v>
      </c>
      <c r="D92" s="58" t="s">
        <v>0</v>
      </c>
      <c r="E92" s="58"/>
      <c r="F92" s="71">
        <v>0.37569444444444444</v>
      </c>
      <c r="G92" s="58"/>
      <c r="H92" s="59"/>
      <c r="I92" s="57">
        <v>45288</v>
      </c>
      <c r="J92" s="58" t="s">
        <v>0</v>
      </c>
      <c r="K92" s="58"/>
      <c r="L92" s="71">
        <v>0.37430555555555556</v>
      </c>
      <c r="M92" s="58"/>
      <c r="N92" s="59"/>
      <c r="O92" s="80">
        <v>45289</v>
      </c>
      <c r="P92" s="58" t="s">
        <v>0</v>
      </c>
      <c r="Q92" s="58"/>
      <c r="R92" s="71">
        <v>0.375</v>
      </c>
      <c r="S92" s="58"/>
      <c r="T92" s="59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3">
      <c r="A93" s="2"/>
      <c r="B93" s="2"/>
      <c r="C93" s="50" t="s">
        <v>58</v>
      </c>
      <c r="D93" s="2" t="s">
        <v>59</v>
      </c>
      <c r="F93" s="60">
        <v>0.86111111111111116</v>
      </c>
      <c r="G93" s="2"/>
      <c r="H93" s="61"/>
      <c r="I93" s="50" t="s">
        <v>58</v>
      </c>
      <c r="J93" s="2" t="s">
        <v>59</v>
      </c>
      <c r="L93" s="60">
        <v>0.90972222222222221</v>
      </c>
      <c r="M93" s="2"/>
      <c r="N93" s="61"/>
      <c r="O93" s="3" t="s">
        <v>58</v>
      </c>
      <c r="P93" s="2" t="s">
        <v>59</v>
      </c>
      <c r="R93" s="60">
        <v>0.68055555555555558</v>
      </c>
      <c r="S93" s="2"/>
      <c r="T93" s="61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3">
      <c r="C94" s="50" t="s">
        <v>3</v>
      </c>
      <c r="D94" s="3" t="s">
        <v>3</v>
      </c>
      <c r="E94" s="3" t="s">
        <v>4</v>
      </c>
      <c r="F94" s="3" t="s">
        <v>4</v>
      </c>
      <c r="G94" s="3" t="s">
        <v>5</v>
      </c>
      <c r="H94" s="62" t="s">
        <v>6</v>
      </c>
      <c r="I94" s="50" t="s">
        <v>3</v>
      </c>
      <c r="J94" s="3" t="s">
        <v>3</v>
      </c>
      <c r="K94" s="3" t="s">
        <v>4</v>
      </c>
      <c r="L94" s="3" t="s">
        <v>4</v>
      </c>
      <c r="M94" s="3" t="s">
        <v>5</v>
      </c>
      <c r="N94" s="62" t="s">
        <v>6</v>
      </c>
      <c r="O94" s="3" t="s">
        <v>3</v>
      </c>
      <c r="P94" s="3" t="s">
        <v>3</v>
      </c>
      <c r="Q94" s="3" t="s">
        <v>4</v>
      </c>
      <c r="R94" s="3" t="s">
        <v>4</v>
      </c>
      <c r="S94" s="3" t="s">
        <v>5</v>
      </c>
      <c r="T94" s="62" t="s">
        <v>6</v>
      </c>
      <c r="U94" s="55" t="s">
        <v>7</v>
      </c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2.5">
      <c r="A95" s="6">
        <v>1</v>
      </c>
      <c r="B95" s="6" t="s">
        <v>9</v>
      </c>
      <c r="C95" s="51"/>
      <c r="D95" s="48"/>
      <c r="E95" s="48"/>
      <c r="F95" s="48"/>
      <c r="G95" s="48"/>
      <c r="H95" s="63"/>
      <c r="I95" s="51"/>
      <c r="J95" s="48"/>
      <c r="K95" s="48"/>
      <c r="L95" s="48"/>
      <c r="M95" s="48"/>
      <c r="N95" s="63"/>
      <c r="O95" s="48"/>
      <c r="P95" s="48"/>
      <c r="Q95" s="48"/>
      <c r="R95" s="48"/>
      <c r="S95" s="48"/>
      <c r="T95" s="63"/>
      <c r="U95" s="4">
        <f>COUNTA(C95:T95)</f>
        <v>0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2.5">
      <c r="A96" s="6">
        <v>2</v>
      </c>
      <c r="B96" s="6" t="s">
        <v>10</v>
      </c>
      <c r="C96" s="84" t="s">
        <v>60</v>
      </c>
      <c r="D96" s="85" t="s">
        <v>60</v>
      </c>
      <c r="E96" s="48"/>
      <c r="F96" s="48"/>
      <c r="G96" s="48"/>
      <c r="H96" s="86" t="s">
        <v>56</v>
      </c>
      <c r="I96" s="83" t="s">
        <v>122</v>
      </c>
      <c r="J96" s="83" t="s">
        <v>122</v>
      </c>
      <c r="K96" s="48"/>
      <c r="L96" s="48"/>
      <c r="M96" s="48"/>
      <c r="N96" s="74" t="s">
        <v>53</v>
      </c>
      <c r="O96" s="104" t="s">
        <v>56</v>
      </c>
      <c r="P96" s="78" t="s">
        <v>54</v>
      </c>
      <c r="Q96" s="48"/>
      <c r="R96" s="48"/>
      <c r="S96" s="48"/>
      <c r="T96" s="107" t="s">
        <v>55</v>
      </c>
      <c r="U96" s="4">
        <f t="shared" ref="U96:U124" si="15">COUNTA(C96:T96)</f>
        <v>9</v>
      </c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2.5">
      <c r="A97" s="6">
        <v>3</v>
      </c>
      <c r="B97" s="6" t="s">
        <v>14</v>
      </c>
      <c r="C97" s="84" t="s">
        <v>60</v>
      </c>
      <c r="D97" s="85" t="s">
        <v>60</v>
      </c>
      <c r="E97" s="85" t="s">
        <v>60</v>
      </c>
      <c r="F97" s="77" t="s">
        <v>61</v>
      </c>
      <c r="G97" s="103" t="s">
        <v>56</v>
      </c>
      <c r="H97" s="86" t="s">
        <v>56</v>
      </c>
      <c r="I97" s="83" t="s">
        <v>122</v>
      </c>
      <c r="J97" s="83" t="s">
        <v>122</v>
      </c>
      <c r="K97" s="77" t="s">
        <v>61</v>
      </c>
      <c r="L97" s="77" t="s">
        <v>61</v>
      </c>
      <c r="M97" s="83" t="s">
        <v>122</v>
      </c>
      <c r="N97" s="74" t="s">
        <v>53</v>
      </c>
      <c r="O97" s="104" t="s">
        <v>56</v>
      </c>
      <c r="P97" s="78" t="s">
        <v>54</v>
      </c>
      <c r="Q97" s="78" t="s">
        <v>54</v>
      </c>
      <c r="R97" s="83" t="s">
        <v>122</v>
      </c>
      <c r="S97" s="78" t="s">
        <v>54</v>
      </c>
      <c r="T97" s="107" t="s">
        <v>55</v>
      </c>
      <c r="U97" s="4">
        <f t="shared" si="15"/>
        <v>18</v>
      </c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12.5">
      <c r="A98" s="6">
        <v>4</v>
      </c>
      <c r="B98" s="6" t="s">
        <v>15</v>
      </c>
      <c r="C98" s="84" t="s">
        <v>60</v>
      </c>
      <c r="D98" s="85" t="s">
        <v>60</v>
      </c>
      <c r="E98" s="85" t="s">
        <v>60</v>
      </c>
      <c r="F98" s="77" t="s">
        <v>61</v>
      </c>
      <c r="G98" s="103" t="s">
        <v>56</v>
      </c>
      <c r="H98" s="86" t="s">
        <v>56</v>
      </c>
      <c r="I98" s="83" t="s">
        <v>122</v>
      </c>
      <c r="J98" s="83" t="s">
        <v>122</v>
      </c>
      <c r="K98" s="77" t="s">
        <v>61</v>
      </c>
      <c r="L98" s="77" t="s">
        <v>61</v>
      </c>
      <c r="M98" s="83" t="s">
        <v>122</v>
      </c>
      <c r="N98" s="74" t="s">
        <v>53</v>
      </c>
      <c r="O98" s="104" t="s">
        <v>56</v>
      </c>
      <c r="P98" s="78" t="s">
        <v>54</v>
      </c>
      <c r="Q98" s="78" t="s">
        <v>54</v>
      </c>
      <c r="R98" s="83" t="s">
        <v>122</v>
      </c>
      <c r="S98" s="78" t="s">
        <v>54</v>
      </c>
      <c r="T98" s="107" t="s">
        <v>55</v>
      </c>
      <c r="U98" s="4">
        <f t="shared" si="15"/>
        <v>18</v>
      </c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2.5">
      <c r="A99" s="6">
        <v>5</v>
      </c>
      <c r="B99" s="6" t="s">
        <v>17</v>
      </c>
      <c r="C99" s="84" t="s">
        <v>60</v>
      </c>
      <c r="D99" s="85" t="s">
        <v>60</v>
      </c>
      <c r="E99" s="85" t="s">
        <v>60</v>
      </c>
      <c r="F99" s="77" t="s">
        <v>61</v>
      </c>
      <c r="G99" s="103" t="s">
        <v>56</v>
      </c>
      <c r="H99" s="86" t="s">
        <v>56</v>
      </c>
      <c r="I99" s="83" t="s">
        <v>122</v>
      </c>
      <c r="J99" s="83" t="s">
        <v>122</v>
      </c>
      <c r="K99" s="77" t="s">
        <v>61</v>
      </c>
      <c r="L99" s="77" t="s">
        <v>61</v>
      </c>
      <c r="M99" s="83" t="s">
        <v>122</v>
      </c>
      <c r="N99" s="74" t="s">
        <v>53</v>
      </c>
      <c r="O99" s="104" t="s">
        <v>56</v>
      </c>
      <c r="P99" s="78" t="s">
        <v>54</v>
      </c>
      <c r="Q99" s="78" t="s">
        <v>54</v>
      </c>
      <c r="R99" s="83" t="s">
        <v>122</v>
      </c>
      <c r="S99" s="78" t="s">
        <v>54</v>
      </c>
      <c r="T99" s="107" t="s">
        <v>55</v>
      </c>
      <c r="U99" s="4">
        <f t="shared" si="15"/>
        <v>18</v>
      </c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12.5">
      <c r="A100" s="6">
        <v>6</v>
      </c>
      <c r="B100" s="6" t="s">
        <v>18</v>
      </c>
      <c r="C100" s="84" t="s">
        <v>60</v>
      </c>
      <c r="D100" s="85" t="s">
        <v>60</v>
      </c>
      <c r="E100" s="85" t="s">
        <v>60</v>
      </c>
      <c r="F100" s="77" t="s">
        <v>61</v>
      </c>
      <c r="G100" s="103" t="s">
        <v>56</v>
      </c>
      <c r="H100" s="86" t="s">
        <v>56</v>
      </c>
      <c r="I100" s="83" t="s">
        <v>122</v>
      </c>
      <c r="J100" s="83" t="s">
        <v>122</v>
      </c>
      <c r="K100" s="77" t="s">
        <v>61</v>
      </c>
      <c r="L100" s="77" t="s">
        <v>61</v>
      </c>
      <c r="M100" s="83" t="s">
        <v>122</v>
      </c>
      <c r="N100" s="74" t="s">
        <v>53</v>
      </c>
      <c r="O100" s="104" t="s">
        <v>56</v>
      </c>
      <c r="P100" s="78" t="s">
        <v>54</v>
      </c>
      <c r="Q100" s="78" t="s">
        <v>54</v>
      </c>
      <c r="R100" s="83" t="s">
        <v>122</v>
      </c>
      <c r="S100" s="78" t="s">
        <v>54</v>
      </c>
      <c r="T100" s="107" t="s">
        <v>55</v>
      </c>
      <c r="U100" s="4">
        <f t="shared" si="15"/>
        <v>18</v>
      </c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12.5">
      <c r="A101" s="6">
        <v>7</v>
      </c>
      <c r="B101" s="6" t="s">
        <v>19</v>
      </c>
      <c r="C101" s="84" t="s">
        <v>60</v>
      </c>
      <c r="D101" s="85" t="s">
        <v>60</v>
      </c>
      <c r="E101" s="85" t="s">
        <v>60</v>
      </c>
      <c r="F101" s="77" t="s">
        <v>61</v>
      </c>
      <c r="G101" s="103" t="s">
        <v>56</v>
      </c>
      <c r="H101" s="86" t="s">
        <v>56</v>
      </c>
      <c r="I101" s="83" t="s">
        <v>122</v>
      </c>
      <c r="J101" s="83" t="s">
        <v>122</v>
      </c>
      <c r="K101" s="77" t="s">
        <v>61</v>
      </c>
      <c r="L101" s="77" t="s">
        <v>61</v>
      </c>
      <c r="M101" s="83" t="s">
        <v>122</v>
      </c>
      <c r="N101" s="74" t="s">
        <v>53</v>
      </c>
      <c r="O101" s="104" t="s">
        <v>56</v>
      </c>
      <c r="P101" s="78" t="s">
        <v>54</v>
      </c>
      <c r="Q101" s="78" t="s">
        <v>54</v>
      </c>
      <c r="R101" s="83" t="s">
        <v>122</v>
      </c>
      <c r="S101" s="78" t="s">
        <v>54</v>
      </c>
      <c r="T101" s="107" t="s">
        <v>55</v>
      </c>
      <c r="U101" s="4">
        <f t="shared" si="15"/>
        <v>18</v>
      </c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2.5">
      <c r="A102" s="6">
        <v>8</v>
      </c>
      <c r="B102" s="2" t="s">
        <v>20</v>
      </c>
      <c r="C102" s="84" t="s">
        <v>60</v>
      </c>
      <c r="D102" s="85" t="s">
        <v>60</v>
      </c>
      <c r="E102" s="85" t="s">
        <v>60</v>
      </c>
      <c r="F102" s="77" t="s">
        <v>61</v>
      </c>
      <c r="G102" s="103" t="s">
        <v>56</v>
      </c>
      <c r="H102" s="86" t="s">
        <v>56</v>
      </c>
      <c r="I102" s="83" t="s">
        <v>122</v>
      </c>
      <c r="J102" s="83" t="s">
        <v>122</v>
      </c>
      <c r="K102" s="77" t="s">
        <v>61</v>
      </c>
      <c r="L102" s="77" t="s">
        <v>61</v>
      </c>
      <c r="M102" s="83" t="s">
        <v>122</v>
      </c>
      <c r="N102" s="74" t="s">
        <v>53</v>
      </c>
      <c r="O102" s="104" t="s">
        <v>56</v>
      </c>
      <c r="P102" s="78" t="s">
        <v>54</v>
      </c>
      <c r="Q102" s="78" t="s">
        <v>54</v>
      </c>
      <c r="R102" s="83" t="s">
        <v>122</v>
      </c>
      <c r="S102" s="78" t="s">
        <v>54</v>
      </c>
      <c r="T102" s="107" t="s">
        <v>55</v>
      </c>
      <c r="U102" s="4">
        <f t="shared" si="15"/>
        <v>18</v>
      </c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2.5">
      <c r="A103" s="6">
        <v>9</v>
      </c>
      <c r="B103" s="6" t="s">
        <v>21</v>
      </c>
      <c r="C103" s="84" t="s">
        <v>60</v>
      </c>
      <c r="D103" s="85" t="s">
        <v>60</v>
      </c>
      <c r="E103" s="85" t="s">
        <v>60</v>
      </c>
      <c r="F103" s="77" t="s">
        <v>61</v>
      </c>
      <c r="G103" s="103" t="s">
        <v>56</v>
      </c>
      <c r="H103" s="86" t="s">
        <v>56</v>
      </c>
      <c r="I103" s="83" t="s">
        <v>122</v>
      </c>
      <c r="J103" s="83" t="s">
        <v>122</v>
      </c>
      <c r="K103" s="77" t="s">
        <v>61</v>
      </c>
      <c r="L103" s="77" t="s">
        <v>61</v>
      </c>
      <c r="M103" s="83" t="s">
        <v>122</v>
      </c>
      <c r="N103" s="74" t="s">
        <v>53</v>
      </c>
      <c r="O103" s="104" t="s">
        <v>56</v>
      </c>
      <c r="P103" s="78" t="s">
        <v>54</v>
      </c>
      <c r="Q103" s="78" t="s">
        <v>54</v>
      </c>
      <c r="R103" s="83" t="s">
        <v>122</v>
      </c>
      <c r="S103" s="78" t="s">
        <v>54</v>
      </c>
      <c r="T103" s="107" t="s">
        <v>55</v>
      </c>
      <c r="U103" s="4">
        <f t="shared" si="15"/>
        <v>18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2.5">
      <c r="A104" s="6">
        <v>10</v>
      </c>
      <c r="B104" s="6" t="s">
        <v>22</v>
      </c>
      <c r="C104" s="84" t="s">
        <v>60</v>
      </c>
      <c r="D104" s="85" t="s">
        <v>60</v>
      </c>
      <c r="E104" s="85" t="s">
        <v>60</v>
      </c>
      <c r="F104" s="77" t="s">
        <v>61</v>
      </c>
      <c r="G104" s="103" t="s">
        <v>56</v>
      </c>
      <c r="H104" s="86" t="s">
        <v>56</v>
      </c>
      <c r="I104" s="83" t="s">
        <v>122</v>
      </c>
      <c r="J104" s="83" t="s">
        <v>122</v>
      </c>
      <c r="K104" s="77" t="s">
        <v>61</v>
      </c>
      <c r="L104" s="77" t="s">
        <v>61</v>
      </c>
      <c r="M104" s="83" t="s">
        <v>122</v>
      </c>
      <c r="N104" s="74" t="s">
        <v>53</v>
      </c>
      <c r="O104" s="104" t="s">
        <v>56</v>
      </c>
      <c r="P104" s="78" t="s">
        <v>54</v>
      </c>
      <c r="Q104" s="78" t="s">
        <v>54</v>
      </c>
      <c r="R104" s="83" t="s">
        <v>122</v>
      </c>
      <c r="S104" s="78" t="s">
        <v>54</v>
      </c>
      <c r="T104" s="107" t="s">
        <v>55</v>
      </c>
      <c r="U104" s="4">
        <f t="shared" si="15"/>
        <v>18</v>
      </c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2.5">
      <c r="A105" s="6">
        <v>11</v>
      </c>
      <c r="B105" s="6" t="s">
        <v>23</v>
      </c>
      <c r="C105" s="84" t="s">
        <v>60</v>
      </c>
      <c r="D105" s="85" t="s">
        <v>60</v>
      </c>
      <c r="E105" s="85" t="s">
        <v>60</v>
      </c>
      <c r="F105" s="77" t="s">
        <v>61</v>
      </c>
      <c r="G105" s="103" t="s">
        <v>56</v>
      </c>
      <c r="H105" s="86" t="s">
        <v>56</v>
      </c>
      <c r="I105" s="83" t="s">
        <v>122</v>
      </c>
      <c r="J105" s="83" t="s">
        <v>122</v>
      </c>
      <c r="K105" s="77" t="s">
        <v>61</v>
      </c>
      <c r="L105" s="77" t="s">
        <v>61</v>
      </c>
      <c r="M105" s="83" t="s">
        <v>122</v>
      </c>
      <c r="N105" s="74" t="s">
        <v>53</v>
      </c>
      <c r="O105" s="104" t="s">
        <v>56</v>
      </c>
      <c r="P105" s="78" t="s">
        <v>54</v>
      </c>
      <c r="Q105" s="78" t="s">
        <v>54</v>
      </c>
      <c r="R105" s="83" t="s">
        <v>122</v>
      </c>
      <c r="S105" s="78" t="s">
        <v>54</v>
      </c>
      <c r="T105" s="107" t="s">
        <v>55</v>
      </c>
      <c r="U105" s="4">
        <f t="shared" si="15"/>
        <v>18</v>
      </c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2.5">
      <c r="A106" s="6">
        <v>12</v>
      </c>
      <c r="B106" s="6" t="s">
        <v>24</v>
      </c>
      <c r="C106" s="84" t="s">
        <v>60</v>
      </c>
      <c r="D106" s="85" t="s">
        <v>60</v>
      </c>
      <c r="E106" s="85" t="s">
        <v>60</v>
      </c>
      <c r="F106" s="77" t="s">
        <v>61</v>
      </c>
      <c r="G106" s="103" t="s">
        <v>56</v>
      </c>
      <c r="H106" s="86" t="s">
        <v>56</v>
      </c>
      <c r="I106" s="83" t="s">
        <v>122</v>
      </c>
      <c r="J106" s="83" t="s">
        <v>122</v>
      </c>
      <c r="K106" s="77" t="s">
        <v>61</v>
      </c>
      <c r="L106" s="77" t="s">
        <v>61</v>
      </c>
      <c r="M106" s="83" t="s">
        <v>122</v>
      </c>
      <c r="N106" s="74" t="s">
        <v>53</v>
      </c>
      <c r="O106" s="104" t="s">
        <v>56</v>
      </c>
      <c r="P106" s="78" t="s">
        <v>54</v>
      </c>
      <c r="Q106" s="78" t="s">
        <v>54</v>
      </c>
      <c r="R106" s="83" t="s">
        <v>122</v>
      </c>
      <c r="S106" s="78" t="s">
        <v>54</v>
      </c>
      <c r="T106" s="107" t="s">
        <v>55</v>
      </c>
      <c r="U106" s="4">
        <f t="shared" si="15"/>
        <v>18</v>
      </c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2.5">
      <c r="A107" s="6">
        <v>13</v>
      </c>
      <c r="B107" s="6" t="s">
        <v>25</v>
      </c>
      <c r="C107" s="84" t="s">
        <v>60</v>
      </c>
      <c r="D107" s="85" t="s">
        <v>60</v>
      </c>
      <c r="E107" s="85" t="s">
        <v>60</v>
      </c>
      <c r="F107" s="77" t="s">
        <v>61</v>
      </c>
      <c r="G107" s="103" t="s">
        <v>56</v>
      </c>
      <c r="H107" s="86" t="s">
        <v>56</v>
      </c>
      <c r="I107" s="83" t="s">
        <v>122</v>
      </c>
      <c r="J107" s="83" t="s">
        <v>122</v>
      </c>
      <c r="K107" s="77" t="s">
        <v>61</v>
      </c>
      <c r="L107" s="77" t="s">
        <v>61</v>
      </c>
      <c r="M107" s="83" t="s">
        <v>122</v>
      </c>
      <c r="N107" s="74" t="s">
        <v>53</v>
      </c>
      <c r="O107" s="104" t="s">
        <v>56</v>
      </c>
      <c r="P107" s="78" t="s">
        <v>54</v>
      </c>
      <c r="Q107" s="78" t="s">
        <v>54</v>
      </c>
      <c r="R107" s="83" t="s">
        <v>122</v>
      </c>
      <c r="S107" s="78" t="s">
        <v>54</v>
      </c>
      <c r="T107" s="107" t="s">
        <v>55</v>
      </c>
      <c r="U107" s="4">
        <f t="shared" si="15"/>
        <v>18</v>
      </c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2.5">
      <c r="A108" s="6">
        <v>14</v>
      </c>
      <c r="B108" s="6" t="s">
        <v>26</v>
      </c>
      <c r="C108" s="84" t="s">
        <v>60</v>
      </c>
      <c r="D108" s="85" t="s">
        <v>60</v>
      </c>
      <c r="E108" s="85" t="s">
        <v>60</v>
      </c>
      <c r="F108" s="77" t="s">
        <v>61</v>
      </c>
      <c r="G108" s="103" t="s">
        <v>56</v>
      </c>
      <c r="H108" s="86" t="s">
        <v>56</v>
      </c>
      <c r="I108" s="83" t="s">
        <v>122</v>
      </c>
      <c r="J108" s="83" t="s">
        <v>122</v>
      </c>
      <c r="K108" s="77" t="s">
        <v>61</v>
      </c>
      <c r="L108" s="77" t="s">
        <v>61</v>
      </c>
      <c r="M108" s="83" t="s">
        <v>122</v>
      </c>
      <c r="N108" s="74" t="s">
        <v>53</v>
      </c>
      <c r="O108" s="104" t="s">
        <v>56</v>
      </c>
      <c r="P108" s="78" t="s">
        <v>54</v>
      </c>
      <c r="Q108" s="78" t="s">
        <v>54</v>
      </c>
      <c r="R108" s="83" t="s">
        <v>122</v>
      </c>
      <c r="S108" s="78" t="s">
        <v>54</v>
      </c>
      <c r="T108" s="107" t="s">
        <v>55</v>
      </c>
      <c r="U108" s="4">
        <f t="shared" si="15"/>
        <v>18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2.5">
      <c r="A109" s="6">
        <v>15</v>
      </c>
      <c r="B109" s="6" t="s">
        <v>27</v>
      </c>
      <c r="C109" s="84" t="s">
        <v>60</v>
      </c>
      <c r="D109" s="85" t="s">
        <v>60</v>
      </c>
      <c r="E109" s="85" t="s">
        <v>60</v>
      </c>
      <c r="F109" s="77" t="s">
        <v>61</v>
      </c>
      <c r="G109" s="103" t="s">
        <v>56</v>
      </c>
      <c r="H109" s="86" t="s">
        <v>56</v>
      </c>
      <c r="I109" s="83" t="s">
        <v>122</v>
      </c>
      <c r="J109" s="83" t="s">
        <v>122</v>
      </c>
      <c r="K109" s="77" t="s">
        <v>61</v>
      </c>
      <c r="L109" s="77" t="s">
        <v>61</v>
      </c>
      <c r="M109" s="83" t="s">
        <v>122</v>
      </c>
      <c r="N109" s="74" t="s">
        <v>53</v>
      </c>
      <c r="O109" s="104" t="s">
        <v>56</v>
      </c>
      <c r="P109" s="78" t="s">
        <v>54</v>
      </c>
      <c r="Q109" s="78" t="s">
        <v>54</v>
      </c>
      <c r="R109" s="83" t="s">
        <v>122</v>
      </c>
      <c r="S109" s="78" t="s">
        <v>54</v>
      </c>
      <c r="T109" s="107" t="s">
        <v>55</v>
      </c>
      <c r="U109" s="4">
        <f t="shared" si="15"/>
        <v>18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2.5">
      <c r="A110" s="6">
        <v>16</v>
      </c>
      <c r="B110" s="6" t="s">
        <v>28</v>
      </c>
      <c r="C110" s="84" t="s">
        <v>60</v>
      </c>
      <c r="D110" s="85" t="s">
        <v>60</v>
      </c>
      <c r="E110" s="85" t="s">
        <v>60</v>
      </c>
      <c r="F110" s="77" t="s">
        <v>61</v>
      </c>
      <c r="G110" s="103" t="s">
        <v>56</v>
      </c>
      <c r="H110" s="86" t="s">
        <v>56</v>
      </c>
      <c r="I110" s="83" t="s">
        <v>122</v>
      </c>
      <c r="J110" s="83" t="s">
        <v>122</v>
      </c>
      <c r="K110" s="77" t="s">
        <v>61</v>
      </c>
      <c r="L110" s="77" t="s">
        <v>61</v>
      </c>
      <c r="M110" s="83" t="s">
        <v>122</v>
      </c>
      <c r="N110" s="74" t="s">
        <v>53</v>
      </c>
      <c r="O110" s="104" t="s">
        <v>56</v>
      </c>
      <c r="P110" s="78" t="s">
        <v>54</v>
      </c>
      <c r="Q110" s="78" t="s">
        <v>54</v>
      </c>
      <c r="R110" s="83" t="s">
        <v>122</v>
      </c>
      <c r="S110" s="78" t="s">
        <v>54</v>
      </c>
      <c r="T110" s="107" t="s">
        <v>55</v>
      </c>
      <c r="U110" s="4">
        <f t="shared" si="15"/>
        <v>18</v>
      </c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2.5">
      <c r="A111" s="6">
        <v>17</v>
      </c>
      <c r="B111" s="6" t="s">
        <v>29</v>
      </c>
      <c r="C111" s="84" t="s">
        <v>60</v>
      </c>
      <c r="D111" s="85" t="s">
        <v>60</v>
      </c>
      <c r="E111" s="85" t="s">
        <v>60</v>
      </c>
      <c r="F111" s="77" t="s">
        <v>61</v>
      </c>
      <c r="G111" s="103" t="s">
        <v>56</v>
      </c>
      <c r="H111" s="86" t="s">
        <v>56</v>
      </c>
      <c r="I111" s="83" t="s">
        <v>122</v>
      </c>
      <c r="J111" s="83" t="s">
        <v>122</v>
      </c>
      <c r="K111" s="77" t="s">
        <v>61</v>
      </c>
      <c r="L111" s="77" t="s">
        <v>61</v>
      </c>
      <c r="M111" s="83" t="s">
        <v>122</v>
      </c>
      <c r="N111" s="74" t="s">
        <v>53</v>
      </c>
      <c r="O111" s="104" t="s">
        <v>56</v>
      </c>
      <c r="P111" s="78" t="s">
        <v>54</v>
      </c>
      <c r="Q111" s="78" t="s">
        <v>54</v>
      </c>
      <c r="R111" s="83" t="s">
        <v>122</v>
      </c>
      <c r="S111" s="78" t="s">
        <v>54</v>
      </c>
      <c r="T111" s="107" t="s">
        <v>55</v>
      </c>
      <c r="U111" s="4">
        <f t="shared" si="15"/>
        <v>18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3" thickBot="1">
      <c r="A112" s="6">
        <v>18</v>
      </c>
      <c r="B112" s="6" t="s">
        <v>30</v>
      </c>
      <c r="C112" s="84" t="s">
        <v>60</v>
      </c>
      <c r="D112" s="85" t="s">
        <v>60</v>
      </c>
      <c r="E112" s="85" t="s">
        <v>60</v>
      </c>
      <c r="F112" s="77" t="s">
        <v>61</v>
      </c>
      <c r="G112" s="103" t="s">
        <v>56</v>
      </c>
      <c r="H112" s="86" t="s">
        <v>56</v>
      </c>
      <c r="I112" s="83" t="s">
        <v>122</v>
      </c>
      <c r="J112" s="83" t="s">
        <v>122</v>
      </c>
      <c r="K112" s="77" t="s">
        <v>61</v>
      </c>
      <c r="L112" s="77" t="s">
        <v>61</v>
      </c>
      <c r="M112" s="83" t="s">
        <v>122</v>
      </c>
      <c r="N112" s="74" t="s">
        <v>53</v>
      </c>
      <c r="O112" s="104" t="s">
        <v>56</v>
      </c>
      <c r="P112" s="169" t="s">
        <v>54</v>
      </c>
      <c r="Q112" s="169" t="s">
        <v>54</v>
      </c>
      <c r="R112" s="170" t="s">
        <v>122</v>
      </c>
      <c r="S112" s="169" t="s">
        <v>54</v>
      </c>
      <c r="T112" s="107" t="s">
        <v>55</v>
      </c>
      <c r="U112" s="4">
        <f t="shared" si="15"/>
        <v>18</v>
      </c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3" thickTop="1">
      <c r="A113" s="6">
        <v>19</v>
      </c>
      <c r="B113" s="6" t="s">
        <v>31</v>
      </c>
      <c r="C113" s="102" t="s">
        <v>61</v>
      </c>
      <c r="D113" s="85" t="s">
        <v>60</v>
      </c>
      <c r="E113" s="85" t="s">
        <v>60</v>
      </c>
      <c r="F113" s="77" t="s">
        <v>61</v>
      </c>
      <c r="G113" s="77" t="s">
        <v>61</v>
      </c>
      <c r="H113" s="86" t="s">
        <v>56</v>
      </c>
      <c r="I113" s="83" t="s">
        <v>122</v>
      </c>
      <c r="J113" s="83" t="s">
        <v>122</v>
      </c>
      <c r="K113" s="77" t="s">
        <v>61</v>
      </c>
      <c r="L113" s="77" t="s">
        <v>61</v>
      </c>
      <c r="M113" s="83" t="s">
        <v>122</v>
      </c>
      <c r="N113" s="74" t="s">
        <v>53</v>
      </c>
      <c r="O113" s="104" t="s">
        <v>56</v>
      </c>
      <c r="P113" s="171"/>
      <c r="Q113" s="187"/>
      <c r="R113" s="172"/>
      <c r="S113" s="171"/>
      <c r="T113" s="107" t="s">
        <v>55</v>
      </c>
      <c r="U113" s="4">
        <f t="shared" si="15"/>
        <v>14</v>
      </c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3" thickBot="1">
      <c r="A114" s="6">
        <v>20</v>
      </c>
      <c r="B114" s="2" t="s">
        <v>32</v>
      </c>
      <c r="C114" s="102" t="s">
        <v>61</v>
      </c>
      <c r="D114" s="85" t="s">
        <v>60</v>
      </c>
      <c r="E114" s="85" t="s">
        <v>60</v>
      </c>
      <c r="F114" s="77" t="s">
        <v>61</v>
      </c>
      <c r="G114" s="77" t="s">
        <v>61</v>
      </c>
      <c r="H114" s="86" t="s">
        <v>56</v>
      </c>
      <c r="I114" s="83" t="s">
        <v>122</v>
      </c>
      <c r="J114" s="83" t="s">
        <v>122</v>
      </c>
      <c r="K114" s="77" t="s">
        <v>61</v>
      </c>
      <c r="L114" s="77" t="s">
        <v>61</v>
      </c>
      <c r="M114" s="83" t="s">
        <v>122</v>
      </c>
      <c r="N114" s="74" t="s">
        <v>53</v>
      </c>
      <c r="O114" s="173" t="s">
        <v>56</v>
      </c>
      <c r="P114" s="171"/>
      <c r="Q114" s="172"/>
      <c r="R114" s="172"/>
      <c r="S114" s="171"/>
      <c r="T114" s="174" t="s">
        <v>55</v>
      </c>
      <c r="U114" s="4">
        <f t="shared" si="15"/>
        <v>14</v>
      </c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3" thickTop="1">
      <c r="A115" s="6">
        <v>21</v>
      </c>
      <c r="B115" s="2" t="s">
        <v>33</v>
      </c>
      <c r="C115" s="102" t="s">
        <v>61</v>
      </c>
      <c r="D115" s="85" t="s">
        <v>60</v>
      </c>
      <c r="E115" s="85" t="s">
        <v>60</v>
      </c>
      <c r="F115" s="77" t="s">
        <v>61</v>
      </c>
      <c r="G115" s="77" t="s">
        <v>61</v>
      </c>
      <c r="H115" s="86" t="s">
        <v>56</v>
      </c>
      <c r="I115" s="83" t="s">
        <v>122</v>
      </c>
      <c r="J115" s="83" t="s">
        <v>122</v>
      </c>
      <c r="K115" s="77" t="s">
        <v>61</v>
      </c>
      <c r="L115" s="77" t="s">
        <v>61</v>
      </c>
      <c r="M115" s="83" t="s">
        <v>122</v>
      </c>
      <c r="N115" s="74" t="s">
        <v>53</v>
      </c>
      <c r="O115" s="175"/>
      <c r="P115" s="171"/>
      <c r="Q115" s="172"/>
      <c r="R115" s="172"/>
      <c r="S115" s="171"/>
      <c r="T115" s="176"/>
      <c r="U115" s="4">
        <f t="shared" si="15"/>
        <v>12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2.5">
      <c r="A116" s="6">
        <v>22</v>
      </c>
      <c r="B116" s="2" t="s">
        <v>34</v>
      </c>
      <c r="C116" s="102" t="s">
        <v>61</v>
      </c>
      <c r="D116" s="85" t="s">
        <v>60</v>
      </c>
      <c r="E116" s="85" t="s">
        <v>60</v>
      </c>
      <c r="F116" s="77" t="s">
        <v>61</v>
      </c>
      <c r="G116" s="77" t="s">
        <v>61</v>
      </c>
      <c r="H116" s="86" t="s">
        <v>56</v>
      </c>
      <c r="I116" s="83" t="s">
        <v>122</v>
      </c>
      <c r="J116" s="83" t="s">
        <v>122</v>
      </c>
      <c r="K116" s="77" t="s">
        <v>61</v>
      </c>
      <c r="L116" s="77" t="s">
        <v>61</v>
      </c>
      <c r="M116" s="83" t="s">
        <v>122</v>
      </c>
      <c r="N116" s="74" t="s">
        <v>53</v>
      </c>
      <c r="O116" s="175"/>
      <c r="P116" s="171"/>
      <c r="Q116" s="172"/>
      <c r="R116" s="172"/>
      <c r="S116" s="171"/>
      <c r="T116" s="176"/>
      <c r="U116" s="4">
        <f t="shared" si="15"/>
        <v>12</v>
      </c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2.5">
      <c r="A117" s="6">
        <v>23</v>
      </c>
      <c r="B117" s="2" t="s">
        <v>35</v>
      </c>
      <c r="C117" s="102" t="s">
        <v>61</v>
      </c>
      <c r="D117" s="85" t="s">
        <v>60</v>
      </c>
      <c r="E117" s="85" t="s">
        <v>60</v>
      </c>
      <c r="F117" s="77" t="s">
        <v>61</v>
      </c>
      <c r="G117" s="77" t="s">
        <v>61</v>
      </c>
      <c r="H117" s="86" t="s">
        <v>56</v>
      </c>
      <c r="I117" s="83" t="s">
        <v>122</v>
      </c>
      <c r="J117" s="83" t="s">
        <v>122</v>
      </c>
      <c r="K117" s="77" t="s">
        <v>61</v>
      </c>
      <c r="L117" s="77" t="s">
        <v>61</v>
      </c>
      <c r="M117" s="83" t="s">
        <v>122</v>
      </c>
      <c r="N117" s="74" t="s">
        <v>53</v>
      </c>
      <c r="O117" s="175"/>
      <c r="P117" s="171"/>
      <c r="Q117" s="172"/>
      <c r="R117" s="172"/>
      <c r="S117" s="171"/>
      <c r="T117" s="176"/>
      <c r="U117" s="4">
        <f t="shared" si="15"/>
        <v>12</v>
      </c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2.5">
      <c r="A118" s="6">
        <v>24</v>
      </c>
      <c r="B118" s="2" t="s">
        <v>36</v>
      </c>
      <c r="C118" s="102" t="s">
        <v>61</v>
      </c>
      <c r="D118" s="77" t="s">
        <v>61</v>
      </c>
      <c r="E118" s="85" t="s">
        <v>60</v>
      </c>
      <c r="F118" s="77" t="s">
        <v>61</v>
      </c>
      <c r="G118" s="77" t="s">
        <v>61</v>
      </c>
      <c r="H118" s="86" t="s">
        <v>56</v>
      </c>
      <c r="I118" s="83" t="s">
        <v>122</v>
      </c>
      <c r="J118" s="83" t="s">
        <v>122</v>
      </c>
      <c r="K118" s="77" t="s">
        <v>61</v>
      </c>
      <c r="L118" s="77" t="s">
        <v>61</v>
      </c>
      <c r="M118" s="83" t="s">
        <v>122</v>
      </c>
      <c r="N118" s="74" t="s">
        <v>53</v>
      </c>
      <c r="O118" s="175"/>
      <c r="P118" s="171"/>
      <c r="Q118" s="172"/>
      <c r="R118" s="172"/>
      <c r="S118" s="171"/>
      <c r="T118" s="176"/>
      <c r="U118" s="4">
        <f t="shared" si="15"/>
        <v>12</v>
      </c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2.5">
      <c r="A119" s="6">
        <v>25</v>
      </c>
      <c r="B119" s="2" t="s">
        <v>62</v>
      </c>
      <c r="C119" s="102" t="s">
        <v>61</v>
      </c>
      <c r="D119" s="77" t="s">
        <v>61</v>
      </c>
      <c r="E119" s="85" t="s">
        <v>60</v>
      </c>
      <c r="F119" s="77" t="s">
        <v>61</v>
      </c>
      <c r="G119" s="77" t="s">
        <v>61</v>
      </c>
      <c r="H119" s="86" t="s">
        <v>56</v>
      </c>
      <c r="I119" s="83" t="s">
        <v>122</v>
      </c>
      <c r="J119" s="83" t="s">
        <v>122</v>
      </c>
      <c r="K119" s="77" t="s">
        <v>61</v>
      </c>
      <c r="L119" s="77" t="s">
        <v>61</v>
      </c>
      <c r="M119" s="83" t="s">
        <v>122</v>
      </c>
      <c r="N119" s="74" t="s">
        <v>53</v>
      </c>
      <c r="O119" s="175"/>
      <c r="P119" s="48"/>
      <c r="Q119" s="48"/>
      <c r="R119" s="48"/>
      <c r="S119" s="48"/>
      <c r="T119" s="176"/>
      <c r="U119" s="4">
        <f t="shared" si="15"/>
        <v>12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2.5">
      <c r="A120" s="6">
        <v>26</v>
      </c>
      <c r="B120" s="2" t="s">
        <v>63</v>
      </c>
      <c r="C120" s="102" t="s">
        <v>61</v>
      </c>
      <c r="D120" s="77" t="s">
        <v>61</v>
      </c>
      <c r="E120" s="85" t="s">
        <v>60</v>
      </c>
      <c r="F120" s="77" t="s">
        <v>61</v>
      </c>
      <c r="G120" s="77" t="s">
        <v>61</v>
      </c>
      <c r="H120" s="86" t="s">
        <v>56</v>
      </c>
      <c r="I120" s="83" t="s">
        <v>122</v>
      </c>
      <c r="J120" s="83" t="s">
        <v>122</v>
      </c>
      <c r="K120" s="77" t="s">
        <v>61</v>
      </c>
      <c r="L120" s="77" t="s">
        <v>61</v>
      </c>
      <c r="M120" s="83" t="s">
        <v>122</v>
      </c>
      <c r="N120" s="74" t="s">
        <v>53</v>
      </c>
      <c r="O120" s="48"/>
      <c r="P120" s="48"/>
      <c r="Q120" s="48"/>
      <c r="R120" s="48"/>
      <c r="S120" s="48"/>
      <c r="T120" s="63"/>
      <c r="U120" s="4">
        <f t="shared" si="15"/>
        <v>12</v>
      </c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3" thickBot="1">
      <c r="A121" s="6">
        <v>27</v>
      </c>
      <c r="B121" s="2" t="s">
        <v>64</v>
      </c>
      <c r="C121" s="102" t="s">
        <v>61</v>
      </c>
      <c r="D121" s="77" t="s">
        <v>61</v>
      </c>
      <c r="E121" s="168" t="s">
        <v>60</v>
      </c>
      <c r="F121" s="137" t="s">
        <v>61</v>
      </c>
      <c r="G121" s="137" t="s">
        <v>61</v>
      </c>
      <c r="H121" s="86" t="s">
        <v>56</v>
      </c>
      <c r="I121" s="83" t="s">
        <v>122</v>
      </c>
      <c r="J121" s="83" t="s">
        <v>122</v>
      </c>
      <c r="K121" s="77" t="s">
        <v>61</v>
      </c>
      <c r="L121" s="77" t="s">
        <v>61</v>
      </c>
      <c r="M121" s="83" t="s">
        <v>122</v>
      </c>
      <c r="N121" s="74" t="s">
        <v>53</v>
      </c>
      <c r="O121" s="48"/>
      <c r="P121" s="48"/>
      <c r="Q121" s="48"/>
      <c r="R121" s="48"/>
      <c r="S121" s="48"/>
      <c r="T121" s="63"/>
      <c r="U121" s="4">
        <f t="shared" si="15"/>
        <v>12</v>
      </c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3.5" thickTop="1" thickBot="1">
      <c r="A122" s="6">
        <v>28</v>
      </c>
      <c r="B122" s="2" t="s">
        <v>65</v>
      </c>
      <c r="C122" s="136" t="s">
        <v>61</v>
      </c>
      <c r="D122" s="137" t="s">
        <v>61</v>
      </c>
      <c r="E122" s="85"/>
      <c r="F122" s="77"/>
      <c r="G122" s="77"/>
      <c r="H122" s="86" t="s">
        <v>56</v>
      </c>
      <c r="I122" s="83" t="s">
        <v>122</v>
      </c>
      <c r="J122" s="83" t="s">
        <v>122</v>
      </c>
      <c r="K122" s="77" t="s">
        <v>61</v>
      </c>
      <c r="L122" s="77" t="s">
        <v>61</v>
      </c>
      <c r="M122" s="83" t="s">
        <v>122</v>
      </c>
      <c r="N122" s="74" t="s">
        <v>53</v>
      </c>
      <c r="O122" s="48"/>
      <c r="P122" s="48"/>
      <c r="Q122" s="48"/>
      <c r="R122" s="48"/>
      <c r="S122" s="48"/>
      <c r="T122" s="63"/>
      <c r="U122" s="4">
        <f t="shared" si="15"/>
        <v>9</v>
      </c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3" thickTop="1">
      <c r="A123" s="6">
        <v>29</v>
      </c>
      <c r="B123" s="2" t="s">
        <v>66</v>
      </c>
      <c r="C123" s="102"/>
      <c r="D123" s="77"/>
      <c r="E123" s="48"/>
      <c r="F123" s="48"/>
      <c r="G123" s="48"/>
      <c r="H123" s="63"/>
      <c r="I123" s="83" t="s">
        <v>122</v>
      </c>
      <c r="J123" s="83" t="s">
        <v>122</v>
      </c>
      <c r="K123" s="162" t="s">
        <v>61</v>
      </c>
      <c r="L123" s="162" t="s">
        <v>61</v>
      </c>
      <c r="M123" s="162" t="s">
        <v>122</v>
      </c>
      <c r="N123" s="74" t="s">
        <v>53</v>
      </c>
      <c r="O123" s="48"/>
      <c r="P123" s="48"/>
      <c r="Q123" s="48"/>
      <c r="R123" s="48"/>
      <c r="S123" s="48"/>
      <c r="T123" s="63"/>
      <c r="U123" s="4">
        <f t="shared" si="15"/>
        <v>6</v>
      </c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2.5">
      <c r="A124" s="6">
        <v>30</v>
      </c>
      <c r="B124" s="2" t="s">
        <v>67</v>
      </c>
      <c r="C124" s="51"/>
      <c r="D124" s="48"/>
      <c r="E124" s="48"/>
      <c r="F124" s="48"/>
      <c r="G124" s="48"/>
      <c r="H124" s="87"/>
      <c r="I124" s="163" t="s">
        <v>122</v>
      </c>
      <c r="J124" s="162" t="s">
        <v>122</v>
      </c>
      <c r="K124" s="48"/>
      <c r="L124" s="48"/>
      <c r="M124" s="7"/>
      <c r="N124" s="161" t="s">
        <v>53</v>
      </c>
      <c r="O124" s="48"/>
      <c r="P124" s="48"/>
      <c r="Q124" s="48"/>
      <c r="R124" s="48"/>
      <c r="S124" s="48"/>
      <c r="T124" s="63"/>
      <c r="U124" s="4">
        <f t="shared" si="15"/>
        <v>3</v>
      </c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3" thickBot="1">
      <c r="A125" s="6"/>
      <c r="B125" s="2"/>
      <c r="C125" s="68">
        <f>COUNTA(C95:C124)</f>
        <v>27</v>
      </c>
      <c r="D125" s="69">
        <f>COUNTA(D95:D124)</f>
        <v>27</v>
      </c>
      <c r="E125" s="69">
        <f t="shared" ref="E125" si="16">COUNTA(E95:E124)</f>
        <v>25</v>
      </c>
      <c r="F125" s="69">
        <f t="shared" ref="F125" si="17">COUNTA(F95:F124)</f>
        <v>25</v>
      </c>
      <c r="G125" s="69">
        <f t="shared" ref="G125" si="18">COUNTA(G95:G124)</f>
        <v>25</v>
      </c>
      <c r="H125" s="70">
        <f>COUNTA(H95:H124)</f>
        <v>27</v>
      </c>
      <c r="I125" s="68">
        <f>COUNTA(I95:I124)</f>
        <v>29</v>
      </c>
      <c r="J125" s="69">
        <f>COUNTA(J95:J124)</f>
        <v>29</v>
      </c>
      <c r="K125" s="69">
        <f t="shared" ref="K125:M125" si="19">COUNTA(K95:K124)</f>
        <v>27</v>
      </c>
      <c r="L125" s="69">
        <f t="shared" si="19"/>
        <v>27</v>
      </c>
      <c r="M125" s="69">
        <f t="shared" si="19"/>
        <v>27</v>
      </c>
      <c r="N125" s="70">
        <f>COUNTA(N95:N124)</f>
        <v>29</v>
      </c>
      <c r="O125" s="81">
        <f>COUNTA(O95:O124)</f>
        <v>19</v>
      </c>
      <c r="P125" s="69">
        <f>COUNTA(P95:P124)</f>
        <v>17</v>
      </c>
      <c r="Q125" s="69">
        <f t="shared" ref="Q125:S125" si="20">COUNTA(Q95:Q124)</f>
        <v>16</v>
      </c>
      <c r="R125" s="69">
        <f t="shared" si="20"/>
        <v>16</v>
      </c>
      <c r="S125" s="69">
        <f t="shared" si="20"/>
        <v>16</v>
      </c>
      <c r="T125" s="70">
        <f>COUNTA(T95:T124)</f>
        <v>19</v>
      </c>
      <c r="U125" s="56">
        <f>SUM(U95:U124)</f>
        <v>427</v>
      </c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3" thickTop="1">
      <c r="A126" s="6"/>
      <c r="B126" s="2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2.5">
      <c r="A127" s="6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2.5">
      <c r="A128" s="6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2.5">
      <c r="A129" s="6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2.5">
      <c r="A130" s="6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2.5">
      <c r="A131" s="6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2.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2.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2.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2.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2.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2.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2.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2.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2.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2.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2.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2.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2.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2.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2.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2.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2.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2.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2.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2.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2.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2.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2.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2.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2.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2.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2.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2.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2.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2.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2.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2.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2.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2.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2.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2.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2.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2.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2.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2.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2.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2.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2.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2.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2.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2.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2.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2.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2.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2.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2.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2.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2.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2.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2.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2.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2.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2.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2.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2.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2.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2.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2.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2.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2.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2.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2.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2.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2.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2.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2.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2.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2.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2.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2.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2.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2.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2.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2.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2.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2.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2.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2.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2.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2.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2.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2.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2.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2.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2.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2.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2.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2.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2.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2.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2.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2.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2.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2.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2.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2.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2.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2.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2.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2.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2.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2.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2.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2.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2.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2.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2.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2.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2.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2.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2.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2.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2.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2.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2.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2.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2.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2.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2.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2.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2.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2.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2.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2.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2.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2.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2.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2.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2.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2.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2.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2.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2.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2.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2.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2.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2.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2.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2.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2.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2.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2.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2.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2.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2.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2.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2.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2.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2.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2.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2.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2.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2.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2.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2.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2.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2.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2.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2.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2.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2.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2.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2.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2.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2.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2.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2.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2.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2.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2.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2.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2.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2.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2.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2.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2.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2.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2.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2.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2.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2.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2.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2.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2.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2.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2.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2.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2.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2.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2.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2.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2.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2.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2.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2.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2.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2.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2.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2.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2.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2.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2.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2.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2.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2.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2.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2.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2.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2.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2.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2.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2.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2.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2.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2.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2.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2.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2.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2.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2.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2.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2.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2.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2.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2.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2.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2.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2.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2.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2.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2.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2.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2.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2.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2.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2.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2.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2.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2.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2.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2.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2.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2.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2.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2.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2.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2.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2.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2.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2.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2.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2.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2.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2.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2.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2.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2.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2.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2.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2.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2.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2.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2.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2.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2.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2.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2.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2.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2.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2.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2.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2.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2.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2.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2.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2.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2.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2.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2.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2.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2.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2.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2.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2.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2.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2.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2.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2.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2.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2.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2.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2.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2.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2.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2.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2.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2.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2.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2.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2.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2.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2.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2.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2.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2.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2.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2.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2.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2.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2.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2.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2.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2.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2.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2.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2.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2.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2.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2.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2.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2.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2.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2.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2.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2.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2.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2.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2.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2.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2.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2.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2.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2.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2.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2.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2.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2.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2.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2.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2.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2.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2.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2.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2.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2.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2.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2.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2.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2.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2.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2.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2.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2.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2.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2.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2.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2.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2.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2.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2.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2.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2.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2.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2.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2.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2.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2.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2.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2.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2.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2.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2.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2.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2.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2.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2.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2.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2.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2.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2.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2.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2.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2.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2.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2.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2.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2.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2.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2.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2.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2.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2.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2.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2.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2.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2.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2.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2.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2.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2.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2.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2.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2.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2.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2.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2.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2.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2.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2.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2.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2.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2.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2.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2.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2.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2.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2.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2.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2.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2.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2.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2.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2.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2.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2.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2.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2.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2.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2.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2.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2.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2.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2.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2.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2.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2.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2.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2.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2.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2.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2.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2.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2.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2.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2.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2.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2.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2.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2.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2.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2.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2.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2.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2.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2.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2.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2.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2.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2.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2.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2.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2.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2.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2.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2.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2.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2.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2.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2.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2.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2.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2.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2.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2.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2.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2.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2.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2.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2.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2.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2.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2.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2.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2.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2.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2.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2.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2.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2.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2.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2.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2.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2.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2.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2.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2.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2.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2.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2.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2.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2.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2.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2.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2.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2.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2.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2.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2.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2.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2.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2.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2.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2.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2.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2.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2.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2.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2.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2.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2.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2.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2.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2.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2.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2.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2.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2.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2.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2.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2.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2.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2.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2.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2.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2.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2.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2.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2.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2.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2.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2.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2.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2.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2.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2.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2.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2.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2.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2.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2.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2.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2.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2.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2.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2.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2.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2.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2.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2.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2.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2.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2.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2.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2.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2.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2.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2.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2.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2.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2.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2.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2.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2.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2.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2.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2.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2.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2.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2.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2.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2.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2.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2.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2.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2.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2.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2.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2.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2.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2.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2.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2.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2.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2.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2.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2.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2.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2.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2.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2.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2.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2.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2.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2.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2.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2.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2.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2.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2.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2.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2.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2.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2.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2.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2.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2.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2.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2.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2.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2.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2.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2.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2.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2.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2.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2.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2.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2.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2.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2.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2.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2.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2.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2.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2.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2.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2.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2.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2.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12.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12.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12.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12.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12.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12.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12.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12.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12.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12.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12.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12.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12.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12.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12.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12.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12.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12.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12.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12.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12.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12.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12.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12.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12.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12.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12.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12.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12.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12.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12.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12.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12.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12.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12.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12.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12.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12.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12.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12.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12.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12.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12.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12.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12.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12.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12.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12.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12.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12.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12.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12.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12.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12.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12.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12.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12.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12.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12.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12.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12.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12.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12.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12.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12.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12.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12.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12.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12.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12.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12.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12.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12.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12.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12.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12.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12.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12.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12.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12.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12.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12.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12.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12.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12.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ht="12.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ht="12.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ht="12.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ht="12.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ht="12.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ht="12.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 ht="12.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 ht="12.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 ht="12.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 ht="12.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 ht="12.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 ht="12.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 ht="12.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 ht="12.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 ht="12.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 ht="12.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 ht="12.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 ht="12.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 ht="12.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 ht="12.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 ht="12.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 ht="12.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 ht="12.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 ht="12.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 ht="12.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 ht="12.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 ht="12.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 ht="12.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 ht="12.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 ht="12.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 ht="12.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 ht="12.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 ht="12.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 ht="12.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 ht="12.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 ht="12.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 ht="12.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 ht="12.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 ht="12.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 ht="12.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 ht="12.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 ht="12.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 ht="12.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 ht="12.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 ht="12.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 ht="12.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 ht="12.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 ht="12.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 ht="12.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 ht="12.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 ht="12.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 ht="12.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 ht="12.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 ht="12.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 ht="12.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 ht="12.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 ht="12.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 ht="12.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 ht="12.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 ht="12.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 ht="12.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 ht="12.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 ht="12.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 ht="12.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 ht="12.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 ht="12.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 ht="12.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 ht="12.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 ht="12.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 ht="12.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 ht="12.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 ht="12.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 ht="12.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 ht="12.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 ht="12.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 ht="12.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 ht="12.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 ht="12.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 ht="12.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 ht="12.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 ht="12.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 ht="12.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 ht="12.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 ht="12.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 ht="12.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 ht="12.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 ht="12.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 ht="12.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pans="1:32" ht="12.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pans="1:32" ht="12.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pans="1:32" ht="12.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pans="1:32" ht="12.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pans="1:32" ht="12.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pans="1:32" ht="12.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1:32" ht="12.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1:32" ht="12.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1:32" ht="12.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1:32" ht="12.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1:32" ht="12.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1:32" ht="12.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pans="1:32" ht="12.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pans="1:32" ht="12.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pans="1:32" ht="12.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pans="1:32" ht="12.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pans="1:32" ht="12.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pans="1:32" ht="12.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pans="1:32" ht="12.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pans="1:32" ht="12.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pans="1:32" ht="12.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pans="1:32" ht="12.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pans="1:32" ht="12.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pans="1:32" ht="12.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pans="1:32" ht="12.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pans="1:32" ht="12.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pans="1:32" ht="12.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pans="1:32" ht="12.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pans="1:32" ht="12.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pans="1:32" ht="12.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pans="1:32" ht="12.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pans="1:32" ht="12.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pans="1:32" ht="12.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pans="1:32" ht="12.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pans="1:32" ht="12.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pans="1:32" ht="12.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pans="1:32" ht="12.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pans="1:32" ht="12.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pans="1:32" ht="12.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pans="1:32" ht="12.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pans="1:32" ht="12.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spans="1:32" ht="12.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spans="1:32" ht="12.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spans="1:32" ht="12.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  <row r="993" spans="1:32" ht="12.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</row>
    <row r="994" spans="1:32" ht="12.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</row>
    <row r="995" spans="1:32" ht="12.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</row>
    <row r="996" spans="1:32" ht="12.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</row>
    <row r="997" spans="1:32" ht="12.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</row>
    <row r="998" spans="1:32" ht="12.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</row>
    <row r="999" spans="1:32" ht="12.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</row>
    <row r="1000" spans="1:32" ht="12.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</row>
    <row r="1001" spans="1:32" ht="12.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</row>
    <row r="1002" spans="1:32" ht="12.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</row>
    <row r="1003" spans="1:32" ht="12.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</row>
  </sheetData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2E910-6E73-420C-B5AE-2E222F3B3097}">
  <dimension ref="A1:O28"/>
  <sheetViews>
    <sheetView workbookViewId="0">
      <selection activeCell="O2" sqref="O2:O19"/>
    </sheetView>
  </sheetViews>
  <sheetFormatPr defaultColWidth="8.81640625" defaultRowHeight="12.5"/>
  <cols>
    <col min="2" max="2" width="0" hidden="1" customWidth="1"/>
    <col min="5" max="5" width="14.453125" bestFit="1" customWidth="1"/>
    <col min="6" max="6" width="19.1796875" bestFit="1" customWidth="1"/>
    <col min="9" max="10" width="15.81640625" customWidth="1"/>
    <col min="11" max="11" width="16.36328125" customWidth="1"/>
  </cols>
  <sheetData>
    <row r="1" spans="1:15" ht="37.5">
      <c r="A1" t="s">
        <v>120</v>
      </c>
      <c r="B1" t="s">
        <v>116</v>
      </c>
      <c r="E1" s="2"/>
      <c r="F1" s="38" t="s">
        <v>126</v>
      </c>
      <c r="H1" s="43" t="s">
        <v>129</v>
      </c>
      <c r="I1" s="34" t="s">
        <v>127</v>
      </c>
      <c r="J1" s="105" t="s">
        <v>157</v>
      </c>
      <c r="K1" s="105" t="s">
        <v>156</v>
      </c>
    </row>
    <row r="2" spans="1:15">
      <c r="A2" s="35">
        <f>'Anmälda lag 2024'!D21</f>
        <v>24</v>
      </c>
      <c r="C2" s="112">
        <f>COUNTIF(Schema!$C$4:$AD$125,D2)</f>
        <v>24</v>
      </c>
      <c r="D2" s="111" t="s">
        <v>170</v>
      </c>
      <c r="E2" s="184" t="s">
        <v>169</v>
      </c>
      <c r="F2" s="38"/>
      <c r="H2" s="43"/>
      <c r="I2" s="34"/>
      <c r="J2" s="105"/>
      <c r="K2" s="105"/>
      <c r="N2">
        <v>24</v>
      </c>
      <c r="O2" s="186">
        <f>C2-N2</f>
        <v>0</v>
      </c>
    </row>
    <row r="3" spans="1:15">
      <c r="A3" s="35">
        <v>0</v>
      </c>
      <c r="B3" s="33">
        <v>20</v>
      </c>
      <c r="C3" s="37">
        <f>COUNTIF(Schema!$C$4:$AH$125,D3)</f>
        <v>0</v>
      </c>
      <c r="D3" s="37" t="s">
        <v>57</v>
      </c>
      <c r="E3" s="185" t="s">
        <v>123</v>
      </c>
      <c r="F3" s="113">
        <f t="shared" ref="F3:F19" si="0">A3-C3</f>
        <v>0</v>
      </c>
      <c r="H3" s="35">
        <f t="shared" ref="H3:H19" si="1">C3/2</f>
        <v>0</v>
      </c>
      <c r="I3" s="35">
        <f>H3/4</f>
        <v>0</v>
      </c>
      <c r="J3" s="35">
        <f>H3/3.5</f>
        <v>0</v>
      </c>
      <c r="K3" s="35">
        <f>H3/3</f>
        <v>0</v>
      </c>
      <c r="N3">
        <v>0</v>
      </c>
      <c r="O3" s="186">
        <f t="shared" ref="O3:O19" si="2">C3-N3</f>
        <v>0</v>
      </c>
    </row>
    <row r="4" spans="1:15">
      <c r="A4" s="35">
        <f>'Anmälda lag 2024'!D20</f>
        <v>0</v>
      </c>
      <c r="B4" s="33">
        <v>20</v>
      </c>
      <c r="C4" s="5">
        <f>COUNTIF(Schema!$C$4:$AH$125,D4)</f>
        <v>0</v>
      </c>
      <c r="D4" s="5" t="s">
        <v>50</v>
      </c>
      <c r="E4" s="185" t="s">
        <v>124</v>
      </c>
      <c r="F4" s="113">
        <f t="shared" si="0"/>
        <v>0</v>
      </c>
      <c r="H4" s="35">
        <f t="shared" si="1"/>
        <v>0</v>
      </c>
      <c r="I4" s="35">
        <f t="shared" ref="I4:I19" si="3">H4/4</f>
        <v>0</v>
      </c>
      <c r="J4" s="35">
        <f t="shared" ref="J4:J19" si="4">H4/3.5</f>
        <v>0</v>
      </c>
      <c r="K4" s="35">
        <f t="shared" ref="K4:K19" si="5">H4/3</f>
        <v>0</v>
      </c>
      <c r="N4">
        <v>0</v>
      </c>
      <c r="O4" s="186">
        <f t="shared" si="2"/>
        <v>0</v>
      </c>
    </row>
    <row r="5" spans="1:15">
      <c r="A5" s="35">
        <f>'Anmälda lag 2024'!D17+'Anmälda lag 2024'!D16</f>
        <v>183.77777777777777</v>
      </c>
      <c r="B5">
        <v>38</v>
      </c>
      <c r="C5" s="8">
        <f>COUNTIF(Schema!$C$4:$AH$125,D5)</f>
        <v>181</v>
      </c>
      <c r="D5" s="8" t="s">
        <v>121</v>
      </c>
      <c r="E5" s="184" t="s">
        <v>102</v>
      </c>
      <c r="F5" s="113">
        <f t="shared" si="0"/>
        <v>2.7777777777777715</v>
      </c>
      <c r="H5" s="35">
        <f t="shared" si="1"/>
        <v>90.5</v>
      </c>
      <c r="I5" s="35">
        <f t="shared" si="3"/>
        <v>22.625</v>
      </c>
      <c r="J5" s="35">
        <f t="shared" si="4"/>
        <v>25.857142857142858</v>
      </c>
      <c r="K5" s="35">
        <f t="shared" si="5"/>
        <v>30.166666666666668</v>
      </c>
      <c r="N5">
        <v>196</v>
      </c>
      <c r="O5" s="186">
        <f t="shared" si="2"/>
        <v>-15</v>
      </c>
    </row>
    <row r="6" spans="1:15">
      <c r="A6" s="35">
        <f>'Anmälda lag 2024'!D18</f>
        <v>122.5185185185185</v>
      </c>
      <c r="B6">
        <v>22</v>
      </c>
      <c r="C6" s="39">
        <f>COUNTIF(Schema!$C$4:$AH$125,D6)</f>
        <v>123</v>
      </c>
      <c r="D6" s="39" t="s">
        <v>125</v>
      </c>
      <c r="E6" s="184" t="s">
        <v>103</v>
      </c>
      <c r="F6" s="113">
        <f t="shared" si="0"/>
        <v>-0.48148148148149517</v>
      </c>
      <c r="H6" s="35">
        <f t="shared" si="1"/>
        <v>61.5</v>
      </c>
      <c r="I6" s="35">
        <f t="shared" si="3"/>
        <v>15.375</v>
      </c>
      <c r="J6" s="35">
        <f t="shared" si="4"/>
        <v>17.571428571428573</v>
      </c>
      <c r="K6" s="35">
        <f t="shared" si="5"/>
        <v>20.5</v>
      </c>
      <c r="N6">
        <v>132</v>
      </c>
      <c r="O6" s="186">
        <f t="shared" si="2"/>
        <v>-9</v>
      </c>
    </row>
    <row r="7" spans="1:15">
      <c r="A7" s="35">
        <f>'Anmälda lag 2024'!D14</f>
        <v>61.259259259259252</v>
      </c>
      <c r="B7">
        <v>17</v>
      </c>
      <c r="C7" s="9">
        <f>COUNTIF(Schema!$C$4:$AH$125,D7)</f>
        <v>64</v>
      </c>
      <c r="D7" s="9" t="s">
        <v>60</v>
      </c>
      <c r="E7" s="185" t="s">
        <v>104</v>
      </c>
      <c r="F7" s="113">
        <f t="shared" si="0"/>
        <v>-2.7407407407407476</v>
      </c>
      <c r="H7" s="35">
        <f t="shared" si="1"/>
        <v>32</v>
      </c>
      <c r="I7" s="35">
        <f t="shared" si="3"/>
        <v>8</v>
      </c>
      <c r="J7" s="35">
        <f t="shared" si="4"/>
        <v>9.1428571428571423</v>
      </c>
      <c r="K7" s="35">
        <f t="shared" si="5"/>
        <v>10.666666666666666</v>
      </c>
      <c r="N7">
        <v>65</v>
      </c>
      <c r="O7" s="186">
        <f t="shared" si="2"/>
        <v>-1</v>
      </c>
    </row>
    <row r="8" spans="1:15">
      <c r="A8" s="35">
        <f>'Anmälda lag 2024'!D15</f>
        <v>122.5185185185185</v>
      </c>
      <c r="B8">
        <v>30</v>
      </c>
      <c r="C8" s="10">
        <f>COUNTIF(Schema!$C$4:$AH$125,D8)</f>
        <v>121</v>
      </c>
      <c r="D8" s="10" t="s">
        <v>122</v>
      </c>
      <c r="E8" s="185" t="s">
        <v>117</v>
      </c>
      <c r="F8" s="113">
        <f t="shared" si="0"/>
        <v>1.5185185185185048</v>
      </c>
      <c r="H8" s="35">
        <f t="shared" si="1"/>
        <v>60.5</v>
      </c>
      <c r="I8" s="35">
        <f t="shared" si="3"/>
        <v>15.125</v>
      </c>
      <c r="J8" s="35">
        <f t="shared" si="4"/>
        <v>17.285714285714285</v>
      </c>
      <c r="K8" s="35">
        <f t="shared" si="5"/>
        <v>20.166666666666668</v>
      </c>
      <c r="N8">
        <v>130</v>
      </c>
      <c r="O8" s="186">
        <f t="shared" si="2"/>
        <v>-9</v>
      </c>
    </row>
    <row r="9" spans="1:15">
      <c r="A9" s="35">
        <f>'Anmälda lag 2024'!D13</f>
        <v>122.5185185185185</v>
      </c>
      <c r="B9">
        <v>22</v>
      </c>
      <c r="C9" s="11">
        <f>COUNTIF(Schema!$C$4:$AH$125,D9)</f>
        <v>127</v>
      </c>
      <c r="D9" s="11" t="s">
        <v>61</v>
      </c>
      <c r="E9" s="184" t="s">
        <v>105</v>
      </c>
      <c r="F9" s="113">
        <f t="shared" si="0"/>
        <v>-4.4814814814814952</v>
      </c>
      <c r="H9" s="35">
        <f t="shared" si="1"/>
        <v>63.5</v>
      </c>
      <c r="I9" s="35">
        <f t="shared" si="3"/>
        <v>15.875</v>
      </c>
      <c r="J9" s="35">
        <f t="shared" si="4"/>
        <v>18.142857142857142</v>
      </c>
      <c r="K9" s="35">
        <f t="shared" si="5"/>
        <v>21.166666666666668</v>
      </c>
      <c r="N9">
        <v>136</v>
      </c>
      <c r="O9" s="186">
        <f t="shared" si="2"/>
        <v>-9</v>
      </c>
    </row>
    <row r="10" spans="1:15">
      <c r="A10" s="35">
        <f>'Anmälda lag 2024'!D12</f>
        <v>61.259259259259252</v>
      </c>
      <c r="B10">
        <v>25</v>
      </c>
      <c r="C10" s="12">
        <f>COUNTIF(Schema!$C$4:$AH$125,D10)</f>
        <v>53</v>
      </c>
      <c r="D10" s="12" t="s">
        <v>11</v>
      </c>
      <c r="E10" s="184" t="s">
        <v>106</v>
      </c>
      <c r="F10" s="113">
        <f t="shared" si="0"/>
        <v>8.2592592592592524</v>
      </c>
      <c r="H10" s="35">
        <f t="shared" si="1"/>
        <v>26.5</v>
      </c>
      <c r="I10" s="35">
        <f t="shared" si="3"/>
        <v>6.625</v>
      </c>
      <c r="J10" s="35">
        <f t="shared" si="4"/>
        <v>7.5714285714285712</v>
      </c>
      <c r="K10" s="35">
        <f t="shared" si="5"/>
        <v>8.8333333333333339</v>
      </c>
      <c r="N10">
        <v>64</v>
      </c>
      <c r="O10" s="186">
        <f t="shared" si="2"/>
        <v>-11</v>
      </c>
    </row>
    <row r="11" spans="1:15">
      <c r="A11" s="35">
        <f>'Anmälda lag 2024'!D11</f>
        <v>122.5185185185185</v>
      </c>
      <c r="B11">
        <v>26</v>
      </c>
      <c r="C11" s="13">
        <f>COUNTIF(Schema!$C$4:$AH$125,D11)</f>
        <v>124</v>
      </c>
      <c r="D11" s="13" t="s">
        <v>13</v>
      </c>
      <c r="E11" s="184" t="s">
        <v>107</v>
      </c>
      <c r="F11" s="113">
        <f t="shared" si="0"/>
        <v>-1.4814814814814952</v>
      </c>
      <c r="H11" s="35">
        <f t="shared" si="1"/>
        <v>62</v>
      </c>
      <c r="I11" s="35">
        <f t="shared" si="3"/>
        <v>15.5</v>
      </c>
      <c r="J11" s="35">
        <f t="shared" si="4"/>
        <v>17.714285714285715</v>
      </c>
      <c r="K11" s="35">
        <f t="shared" si="5"/>
        <v>20.666666666666668</v>
      </c>
      <c r="N11">
        <v>135</v>
      </c>
      <c r="O11" s="186">
        <f t="shared" si="2"/>
        <v>-11</v>
      </c>
    </row>
    <row r="12" spans="1:15">
      <c r="A12" s="35">
        <f>'Anmälda lag 2024'!D9</f>
        <v>61.259259259259252</v>
      </c>
      <c r="B12">
        <v>16</v>
      </c>
      <c r="C12" s="14">
        <f>COUNTIF(Schema!$C$4:$AH$125,D12)</f>
        <v>61</v>
      </c>
      <c r="D12" s="14" t="s">
        <v>54</v>
      </c>
      <c r="E12" s="184" t="s">
        <v>108</v>
      </c>
      <c r="F12" s="113">
        <f t="shared" si="0"/>
        <v>0.25925925925925242</v>
      </c>
      <c r="H12" s="35">
        <f t="shared" si="1"/>
        <v>30.5</v>
      </c>
      <c r="I12" s="35">
        <f t="shared" si="3"/>
        <v>7.625</v>
      </c>
      <c r="J12" s="35">
        <f t="shared" si="4"/>
        <v>8.7142857142857135</v>
      </c>
      <c r="K12" s="35">
        <f t="shared" si="5"/>
        <v>10.166666666666666</v>
      </c>
      <c r="N12">
        <v>61</v>
      </c>
      <c r="O12" s="186">
        <f t="shared" si="2"/>
        <v>0</v>
      </c>
    </row>
    <row r="13" spans="1:15">
      <c r="A13" s="35">
        <f>'Anmälda lag 2024'!D10</f>
        <v>122.5185185185185</v>
      </c>
      <c r="B13">
        <v>18</v>
      </c>
      <c r="C13" s="16">
        <f>COUNTIF(Schema!$C$4:$AH$125,D13)</f>
        <v>126</v>
      </c>
      <c r="D13" s="16" t="s">
        <v>53</v>
      </c>
      <c r="E13" s="184" t="s">
        <v>109</v>
      </c>
      <c r="F13" s="113">
        <f t="shared" si="0"/>
        <v>-3.4814814814814952</v>
      </c>
      <c r="H13" s="35">
        <f t="shared" si="1"/>
        <v>63</v>
      </c>
      <c r="I13" s="35">
        <f t="shared" si="3"/>
        <v>15.75</v>
      </c>
      <c r="J13" s="35">
        <f t="shared" si="4"/>
        <v>18</v>
      </c>
      <c r="K13" s="35">
        <f t="shared" si="5"/>
        <v>21</v>
      </c>
      <c r="N13">
        <v>128</v>
      </c>
      <c r="O13" s="186">
        <f t="shared" si="2"/>
        <v>-2</v>
      </c>
    </row>
    <row r="14" spans="1:15">
      <c r="A14" s="35">
        <f>'Anmälda lag 2024'!D7</f>
        <v>122.5185185185185</v>
      </c>
      <c r="B14">
        <v>26</v>
      </c>
      <c r="C14" s="17">
        <f>COUNTIF(Schema!$C$4:$AH$125,D14)</f>
        <v>126</v>
      </c>
      <c r="D14" s="17" t="s">
        <v>56</v>
      </c>
      <c r="E14" s="184" t="s">
        <v>110</v>
      </c>
      <c r="F14" s="113">
        <f t="shared" si="0"/>
        <v>-3.4814814814814952</v>
      </c>
      <c r="H14" s="35">
        <f t="shared" si="1"/>
        <v>63</v>
      </c>
      <c r="I14" s="35">
        <f t="shared" si="3"/>
        <v>15.75</v>
      </c>
      <c r="J14" s="35">
        <f t="shared" si="4"/>
        <v>18</v>
      </c>
      <c r="K14" s="35">
        <f t="shared" si="5"/>
        <v>21</v>
      </c>
      <c r="N14">
        <v>131</v>
      </c>
      <c r="O14" s="186">
        <f t="shared" si="2"/>
        <v>-5</v>
      </c>
    </row>
    <row r="15" spans="1:15">
      <c r="A15" s="35">
        <f>'Anmälda lag 2024'!D8</f>
        <v>122.5185185185185</v>
      </c>
      <c r="B15">
        <v>19</v>
      </c>
      <c r="C15" s="18">
        <f>COUNTIF(Schema!$C$4:$AH$125,D15)</f>
        <v>119</v>
      </c>
      <c r="D15" s="18" t="s">
        <v>12</v>
      </c>
      <c r="E15" s="184" t="s">
        <v>111</v>
      </c>
      <c r="F15" s="113">
        <f t="shared" si="0"/>
        <v>3.5185185185185048</v>
      </c>
      <c r="H15" s="35">
        <f t="shared" si="1"/>
        <v>59.5</v>
      </c>
      <c r="I15" s="35">
        <f t="shared" si="3"/>
        <v>14.875</v>
      </c>
      <c r="J15" s="35">
        <f t="shared" si="4"/>
        <v>17</v>
      </c>
      <c r="K15" s="35">
        <f t="shared" si="5"/>
        <v>19.833333333333332</v>
      </c>
      <c r="N15">
        <v>128</v>
      </c>
      <c r="O15" s="186">
        <f t="shared" si="2"/>
        <v>-9</v>
      </c>
    </row>
    <row r="16" spans="1:15">
      <c r="A16" s="35">
        <f>'Anmälda lag 2024'!D5</f>
        <v>122.5185185185185</v>
      </c>
      <c r="B16">
        <v>26</v>
      </c>
      <c r="C16" s="100">
        <f>COUNTIF(Schema!$C$4:$AH$125,D16)</f>
        <v>125</v>
      </c>
      <c r="D16" s="100" t="s">
        <v>55</v>
      </c>
      <c r="E16" s="184" t="s">
        <v>112</v>
      </c>
      <c r="F16" s="113">
        <f t="shared" si="0"/>
        <v>-2.4814814814814952</v>
      </c>
      <c r="H16" s="35">
        <f t="shared" si="1"/>
        <v>62.5</v>
      </c>
      <c r="I16" s="35">
        <f t="shared" si="3"/>
        <v>15.625</v>
      </c>
      <c r="J16" s="35">
        <f t="shared" si="4"/>
        <v>17.857142857142858</v>
      </c>
      <c r="K16" s="35">
        <f t="shared" si="5"/>
        <v>20.833333333333332</v>
      </c>
      <c r="N16">
        <v>132</v>
      </c>
      <c r="O16" s="186">
        <f t="shared" si="2"/>
        <v>-7</v>
      </c>
    </row>
    <row r="17" spans="1:15">
      <c r="A17" s="35">
        <f>'Anmälda lag 2024'!D6</f>
        <v>61.259259259259252</v>
      </c>
      <c r="B17">
        <v>17</v>
      </c>
      <c r="C17" s="19">
        <f>COUNTIF(Schema!$C$4:$AH$125,D17)</f>
        <v>54</v>
      </c>
      <c r="D17" s="19" t="s">
        <v>16</v>
      </c>
      <c r="E17" s="184" t="s">
        <v>113</v>
      </c>
      <c r="F17" s="139">
        <f t="shared" si="0"/>
        <v>7.2592592592592524</v>
      </c>
      <c r="H17" s="35">
        <f t="shared" si="1"/>
        <v>27</v>
      </c>
      <c r="I17" s="35">
        <f t="shared" si="3"/>
        <v>6.75</v>
      </c>
      <c r="J17" s="35">
        <f t="shared" si="4"/>
        <v>7.7142857142857144</v>
      </c>
      <c r="K17" s="35">
        <f t="shared" si="5"/>
        <v>9</v>
      </c>
      <c r="N17">
        <v>67</v>
      </c>
      <c r="O17" s="186">
        <f t="shared" si="2"/>
        <v>-13</v>
      </c>
    </row>
    <row r="18" spans="1:15">
      <c r="A18" s="35">
        <f>'Anmälda lag 2024'!D3</f>
        <v>122.5185185185185</v>
      </c>
      <c r="B18">
        <v>32</v>
      </c>
      <c r="C18" s="20">
        <f>COUNTIF(Schema!$C$4:$AH$125,D18)</f>
        <v>128</v>
      </c>
      <c r="D18" s="20" t="s">
        <v>51</v>
      </c>
      <c r="E18" s="184" t="s">
        <v>114</v>
      </c>
      <c r="F18" s="139">
        <f t="shared" si="0"/>
        <v>-5.4814814814814952</v>
      </c>
      <c r="H18" s="35">
        <f t="shared" si="1"/>
        <v>64</v>
      </c>
      <c r="I18" s="35">
        <f t="shared" si="3"/>
        <v>16</v>
      </c>
      <c r="J18" s="35">
        <f t="shared" si="4"/>
        <v>18.285714285714285</v>
      </c>
      <c r="K18" s="35">
        <f t="shared" si="5"/>
        <v>21.333333333333332</v>
      </c>
      <c r="N18">
        <v>129</v>
      </c>
      <c r="O18" s="186">
        <f t="shared" si="2"/>
        <v>-1</v>
      </c>
    </row>
    <row r="19" spans="1:15">
      <c r="A19" s="35">
        <f>'Anmälda lag 2024'!D4</f>
        <v>122.5185185185185</v>
      </c>
      <c r="B19">
        <v>30</v>
      </c>
      <c r="C19">
        <f>COUNTIF(Schema!$C$4:$AH$125,D19)</f>
        <v>122</v>
      </c>
      <c r="D19" t="s">
        <v>52</v>
      </c>
      <c r="E19" s="184" t="s">
        <v>115</v>
      </c>
      <c r="F19" s="113">
        <f t="shared" si="0"/>
        <v>0.51851851851850483</v>
      </c>
      <c r="H19" s="35">
        <f t="shared" si="1"/>
        <v>61</v>
      </c>
      <c r="I19" s="35">
        <f t="shared" si="3"/>
        <v>15.25</v>
      </c>
      <c r="J19" s="35">
        <f t="shared" si="4"/>
        <v>17.428571428571427</v>
      </c>
      <c r="K19" s="35">
        <f t="shared" si="5"/>
        <v>20.333333333333332</v>
      </c>
      <c r="N19">
        <v>128</v>
      </c>
      <c r="O19" s="186">
        <f t="shared" si="2"/>
        <v>-6</v>
      </c>
    </row>
    <row r="20" spans="1:15" ht="13">
      <c r="A20" s="106">
        <f>SUM(A2:A19)</f>
        <v>1677.9999999999998</v>
      </c>
      <c r="B20" s="36">
        <f>SUM(B3:B19)</f>
        <v>404</v>
      </c>
      <c r="C20" s="36">
        <f>SUM(C2:C19)</f>
        <v>1678</v>
      </c>
      <c r="E20" s="2"/>
      <c r="F20" s="15">
        <f>SUM(F3:F19)</f>
        <v>-1.7053025658242404E-13</v>
      </c>
      <c r="H20" s="106">
        <f>SUM(H3:H19)</f>
        <v>827</v>
      </c>
      <c r="I20" s="106">
        <f>SUM(I3:I19)</f>
        <v>206.75</v>
      </c>
      <c r="J20" s="106"/>
      <c r="K20" s="106">
        <f>SUM(K3:K19)</f>
        <v>275.66666666666669</v>
      </c>
    </row>
    <row r="21" spans="1:15">
      <c r="E21" s="2"/>
      <c r="F21" s="122"/>
    </row>
    <row r="22" spans="1:15" ht="13">
      <c r="C22" s="36">
        <f>'Anmälda lag 2024'!B31</f>
        <v>1678</v>
      </c>
      <c r="D22" s="47" t="s">
        <v>155</v>
      </c>
      <c r="E22" s="2"/>
      <c r="F22" s="123"/>
      <c r="G22" s="33"/>
    </row>
    <row r="23" spans="1:15">
      <c r="E23" s="2"/>
      <c r="F23" s="33"/>
      <c r="G23" s="33"/>
      <c r="H23" s="33"/>
    </row>
    <row r="24" spans="1:15">
      <c r="B24" s="2"/>
      <c r="C24" s="2"/>
      <c r="D24" s="2"/>
      <c r="E24" s="2"/>
      <c r="F24" s="33"/>
      <c r="G24" s="33"/>
      <c r="H24" s="33"/>
    </row>
    <row r="25" spans="1:15">
      <c r="B25" s="2"/>
      <c r="C25" s="2"/>
      <c r="D25" s="2"/>
      <c r="E25" s="2"/>
      <c r="F25" s="2"/>
    </row>
    <row r="26" spans="1:15">
      <c r="B26" s="2"/>
      <c r="C26" s="2"/>
      <c r="D26" s="2"/>
      <c r="E26" s="2"/>
      <c r="F26" s="2"/>
    </row>
    <row r="27" spans="1:15" ht="13">
      <c r="B27" s="41"/>
      <c r="C27" s="2"/>
      <c r="D27" s="2"/>
      <c r="E27" s="2"/>
      <c r="F27" s="2"/>
    </row>
    <row r="28" spans="1:15" ht="13">
      <c r="A28" s="2"/>
      <c r="B28" s="42"/>
      <c r="C28" s="42"/>
      <c r="D28" s="2"/>
      <c r="E28" s="2"/>
      <c r="F28" s="2"/>
    </row>
  </sheetData>
  <conditionalFormatting sqref="F3:F19">
    <cfRule type="cellIs" dxfId="0" priority="1" operator="lessThan">
      <formula>-1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CEC88-0769-4461-B899-3AED3BDF4BA8}">
  <dimension ref="A2:J32"/>
  <sheetViews>
    <sheetView topLeftCell="A7" workbookViewId="0">
      <selection activeCell="B32" sqref="B32"/>
    </sheetView>
  </sheetViews>
  <sheetFormatPr defaultColWidth="8.81640625" defaultRowHeight="12.5"/>
  <cols>
    <col min="1" max="1" width="18.453125" customWidth="1"/>
    <col min="2" max="2" width="15.1796875" bestFit="1" customWidth="1"/>
    <col min="3" max="3" width="12" bestFit="1" customWidth="1"/>
    <col min="8" max="8" width="16.81640625" customWidth="1"/>
    <col min="9" max="9" width="2" bestFit="1" customWidth="1"/>
    <col min="10" max="10" width="22.453125" customWidth="1"/>
  </cols>
  <sheetData>
    <row r="2" spans="1:10" ht="13" thickBot="1">
      <c r="B2" s="40" t="s">
        <v>152</v>
      </c>
      <c r="C2" s="40" t="s">
        <v>153</v>
      </c>
      <c r="D2" s="40" t="s">
        <v>154</v>
      </c>
    </row>
    <row r="3" spans="1:10" ht="13" thickBot="1">
      <c r="A3" s="44" t="s">
        <v>130</v>
      </c>
      <c r="B3">
        <v>2</v>
      </c>
      <c r="C3" s="35">
        <f t="shared" ref="C3:C19" si="0">B3/$B$23*($B$31-24)</f>
        <v>122.5185185185185</v>
      </c>
      <c r="D3" s="35">
        <f t="shared" ref="D3:D18" si="1">C3</f>
        <v>122.5185185185185</v>
      </c>
      <c r="H3" s="44" t="s">
        <v>130</v>
      </c>
      <c r="I3" s="45">
        <v>3</v>
      </c>
      <c r="J3" s="44" t="s">
        <v>131</v>
      </c>
    </row>
    <row r="4" spans="1:10" ht="13" thickBot="1">
      <c r="A4" s="44" t="s">
        <v>132</v>
      </c>
      <c r="B4">
        <v>2</v>
      </c>
      <c r="C4" s="35">
        <f t="shared" si="0"/>
        <v>122.5185185185185</v>
      </c>
      <c r="D4" s="35">
        <f t="shared" si="1"/>
        <v>122.5185185185185</v>
      </c>
      <c r="H4" s="44" t="s">
        <v>132</v>
      </c>
      <c r="I4" s="45">
        <v>3</v>
      </c>
      <c r="J4" s="44" t="s">
        <v>131</v>
      </c>
    </row>
    <row r="5" spans="1:10" ht="13" thickBot="1">
      <c r="A5" s="44" t="s">
        <v>133</v>
      </c>
      <c r="B5">
        <f>I5</f>
        <v>2</v>
      </c>
      <c r="C5" s="35">
        <f t="shared" si="0"/>
        <v>122.5185185185185</v>
      </c>
      <c r="D5" s="35">
        <f t="shared" si="1"/>
        <v>122.5185185185185</v>
      </c>
      <c r="H5" s="44" t="s">
        <v>133</v>
      </c>
      <c r="I5" s="45">
        <v>2</v>
      </c>
      <c r="J5" s="44" t="s">
        <v>134</v>
      </c>
    </row>
    <row r="6" spans="1:10" ht="13" thickBot="1">
      <c r="A6" s="44" t="s">
        <v>135</v>
      </c>
      <c r="B6">
        <v>1</v>
      </c>
      <c r="C6" s="35">
        <f t="shared" si="0"/>
        <v>61.259259259259252</v>
      </c>
      <c r="D6" s="35">
        <f t="shared" si="1"/>
        <v>61.259259259259252</v>
      </c>
      <c r="H6" s="44" t="s">
        <v>135</v>
      </c>
      <c r="I6" s="45">
        <v>2</v>
      </c>
      <c r="J6" s="44" t="s">
        <v>134</v>
      </c>
    </row>
    <row r="7" spans="1:10" ht="13" thickBot="1">
      <c r="A7" s="44" t="s">
        <v>136</v>
      </c>
      <c r="B7">
        <f t="shared" ref="B7:B21" si="2">I7</f>
        <v>2</v>
      </c>
      <c r="C7" s="35">
        <f t="shared" si="0"/>
        <v>122.5185185185185</v>
      </c>
      <c r="D7" s="35">
        <f t="shared" si="1"/>
        <v>122.5185185185185</v>
      </c>
      <c r="H7" s="44" t="s">
        <v>136</v>
      </c>
      <c r="I7" s="45">
        <v>2</v>
      </c>
      <c r="J7" s="44" t="s">
        <v>134</v>
      </c>
    </row>
    <row r="8" spans="1:10" ht="13" thickBot="1">
      <c r="A8" s="44" t="s">
        <v>137</v>
      </c>
      <c r="B8">
        <f t="shared" si="2"/>
        <v>2</v>
      </c>
      <c r="C8" s="35">
        <f t="shared" si="0"/>
        <v>122.5185185185185</v>
      </c>
      <c r="D8" s="35">
        <f t="shared" si="1"/>
        <v>122.5185185185185</v>
      </c>
      <c r="H8" s="44" t="s">
        <v>137</v>
      </c>
      <c r="I8" s="45">
        <v>2</v>
      </c>
      <c r="J8" s="44" t="s">
        <v>134</v>
      </c>
    </row>
    <row r="9" spans="1:10" ht="13" thickBot="1">
      <c r="A9" s="44" t="s">
        <v>138</v>
      </c>
      <c r="B9">
        <f t="shared" si="2"/>
        <v>1</v>
      </c>
      <c r="C9" s="35">
        <f t="shared" si="0"/>
        <v>61.259259259259252</v>
      </c>
      <c r="D9" s="35">
        <f t="shared" si="1"/>
        <v>61.259259259259252</v>
      </c>
      <c r="H9" s="44" t="s">
        <v>138</v>
      </c>
      <c r="I9" s="45">
        <v>1</v>
      </c>
      <c r="J9" s="44"/>
    </row>
    <row r="10" spans="1:10" ht="13" thickBot="1">
      <c r="A10" s="44" t="s">
        <v>139</v>
      </c>
      <c r="B10">
        <f t="shared" si="2"/>
        <v>2</v>
      </c>
      <c r="C10" s="35">
        <f t="shared" si="0"/>
        <v>122.5185185185185</v>
      </c>
      <c r="D10" s="35">
        <f t="shared" si="1"/>
        <v>122.5185185185185</v>
      </c>
      <c r="H10" s="44" t="s">
        <v>139</v>
      </c>
      <c r="I10" s="45">
        <v>2</v>
      </c>
      <c r="J10" s="44" t="s">
        <v>134</v>
      </c>
    </row>
    <row r="11" spans="1:10" ht="13" thickBot="1">
      <c r="A11" s="44" t="s">
        <v>140</v>
      </c>
      <c r="B11">
        <f t="shared" si="2"/>
        <v>2</v>
      </c>
      <c r="C11" s="35">
        <f t="shared" si="0"/>
        <v>122.5185185185185</v>
      </c>
      <c r="D11" s="35">
        <f t="shared" si="1"/>
        <v>122.5185185185185</v>
      </c>
      <c r="H11" s="44" t="s">
        <v>140</v>
      </c>
      <c r="I11" s="45">
        <v>2</v>
      </c>
      <c r="J11" s="44" t="s">
        <v>141</v>
      </c>
    </row>
    <row r="12" spans="1:10" ht="13" thickBot="1">
      <c r="A12" s="44" t="s">
        <v>142</v>
      </c>
      <c r="B12">
        <f t="shared" si="2"/>
        <v>1</v>
      </c>
      <c r="C12" s="35">
        <f t="shared" si="0"/>
        <v>61.259259259259252</v>
      </c>
      <c r="D12" s="35">
        <f t="shared" si="1"/>
        <v>61.259259259259252</v>
      </c>
      <c r="H12" s="44" t="s">
        <v>142</v>
      </c>
      <c r="I12" s="45">
        <v>1</v>
      </c>
      <c r="J12" s="44"/>
    </row>
    <row r="13" spans="1:10" ht="13" thickBot="1">
      <c r="A13" s="44" t="s">
        <v>143</v>
      </c>
      <c r="B13">
        <f t="shared" si="2"/>
        <v>2</v>
      </c>
      <c r="C13" s="35">
        <f t="shared" si="0"/>
        <v>122.5185185185185</v>
      </c>
      <c r="D13" s="35">
        <f t="shared" si="1"/>
        <v>122.5185185185185</v>
      </c>
      <c r="H13" s="44" t="s">
        <v>143</v>
      </c>
      <c r="I13" s="45">
        <v>2</v>
      </c>
      <c r="J13" s="44" t="s">
        <v>141</v>
      </c>
    </row>
    <row r="14" spans="1:10" ht="13" thickBot="1">
      <c r="A14" s="44" t="s">
        <v>144</v>
      </c>
      <c r="B14">
        <f t="shared" si="2"/>
        <v>1</v>
      </c>
      <c r="C14" s="35">
        <f t="shared" si="0"/>
        <v>61.259259259259252</v>
      </c>
      <c r="D14" s="35">
        <f t="shared" si="1"/>
        <v>61.259259259259252</v>
      </c>
      <c r="H14" s="44" t="s">
        <v>144</v>
      </c>
      <c r="I14" s="45">
        <v>1</v>
      </c>
      <c r="J14" s="44"/>
    </row>
    <row r="15" spans="1:10" ht="13" thickBot="1">
      <c r="A15" s="44" t="s">
        <v>145</v>
      </c>
      <c r="B15">
        <f t="shared" si="2"/>
        <v>2</v>
      </c>
      <c r="C15" s="35">
        <f t="shared" si="0"/>
        <v>122.5185185185185</v>
      </c>
      <c r="D15" s="35">
        <f t="shared" si="1"/>
        <v>122.5185185185185</v>
      </c>
      <c r="H15" s="44" t="s">
        <v>145</v>
      </c>
      <c r="I15" s="45">
        <v>2</v>
      </c>
      <c r="J15" s="44" t="s">
        <v>141</v>
      </c>
    </row>
    <row r="16" spans="1:10" ht="13" thickBot="1">
      <c r="A16" s="44" t="s">
        <v>146</v>
      </c>
      <c r="B16">
        <f t="shared" si="2"/>
        <v>1</v>
      </c>
      <c r="C16" s="35">
        <f t="shared" si="0"/>
        <v>61.259259259259252</v>
      </c>
      <c r="D16" s="35">
        <f t="shared" si="1"/>
        <v>61.259259259259252</v>
      </c>
      <c r="H16" s="44" t="s">
        <v>146</v>
      </c>
      <c r="I16" s="45">
        <v>1</v>
      </c>
      <c r="J16" s="44"/>
    </row>
    <row r="17" spans="1:10" ht="13" thickBot="1">
      <c r="A17" s="44" t="s">
        <v>147</v>
      </c>
      <c r="B17">
        <f t="shared" si="2"/>
        <v>2</v>
      </c>
      <c r="C17" s="35">
        <f t="shared" si="0"/>
        <v>122.5185185185185</v>
      </c>
      <c r="D17" s="35">
        <f t="shared" si="1"/>
        <v>122.5185185185185</v>
      </c>
      <c r="H17" s="44" t="s">
        <v>147</v>
      </c>
      <c r="I17" s="45">
        <v>2</v>
      </c>
      <c r="J17" s="44" t="s">
        <v>141</v>
      </c>
    </row>
    <row r="18" spans="1:10" ht="13" thickBot="1">
      <c r="A18" s="44" t="s">
        <v>148</v>
      </c>
      <c r="B18">
        <f t="shared" si="2"/>
        <v>2</v>
      </c>
      <c r="C18" s="35">
        <f t="shared" si="0"/>
        <v>122.5185185185185</v>
      </c>
      <c r="D18" s="35">
        <f t="shared" si="1"/>
        <v>122.5185185185185</v>
      </c>
      <c r="H18" s="44" t="s">
        <v>148</v>
      </c>
      <c r="I18" s="45">
        <v>2</v>
      </c>
      <c r="J18" s="44" t="s">
        <v>134</v>
      </c>
    </row>
    <row r="19" spans="1:10" ht="13" thickBot="1">
      <c r="A19" s="46" t="s">
        <v>149</v>
      </c>
      <c r="B19">
        <f t="shared" si="2"/>
        <v>0</v>
      </c>
      <c r="C19" s="35">
        <f t="shared" si="0"/>
        <v>0</v>
      </c>
      <c r="D19">
        <v>0</v>
      </c>
      <c r="H19" s="46" t="s">
        <v>149</v>
      </c>
      <c r="I19" s="44"/>
      <c r="J19" s="44"/>
    </row>
    <row r="20" spans="1:10" ht="13" thickBot="1">
      <c r="A20" s="44" t="s">
        <v>150</v>
      </c>
      <c r="B20">
        <v>0</v>
      </c>
      <c r="C20" s="35">
        <f>B20/$B$23*($B$31-24)</f>
        <v>0</v>
      </c>
      <c r="D20" s="35">
        <f>C20</f>
        <v>0</v>
      </c>
      <c r="H20" s="44" t="s">
        <v>150</v>
      </c>
      <c r="I20" s="45">
        <v>2</v>
      </c>
      <c r="J20" s="44" t="s">
        <v>141</v>
      </c>
    </row>
    <row r="21" spans="1:10" ht="13" thickBot="1">
      <c r="A21" s="46" t="s">
        <v>151</v>
      </c>
      <c r="B21">
        <f t="shared" si="2"/>
        <v>0</v>
      </c>
      <c r="C21" s="35">
        <v>24</v>
      </c>
      <c r="D21" s="35">
        <f>C21</f>
        <v>24</v>
      </c>
      <c r="H21" s="46" t="s">
        <v>151</v>
      </c>
      <c r="I21" s="44"/>
      <c r="J21" s="44"/>
    </row>
    <row r="23" spans="1:10">
      <c r="B23">
        <f>SUM(B3:B22)</f>
        <v>27</v>
      </c>
      <c r="C23">
        <f>SUM(C3:C22)</f>
        <v>1677.9999999999998</v>
      </c>
      <c r="D23" s="35">
        <f>SUM(D3:D22)</f>
        <v>1677.9999999999998</v>
      </c>
    </row>
    <row r="25" spans="1:10">
      <c r="C25" t="s">
        <v>118</v>
      </c>
    </row>
    <row r="26" spans="1:10">
      <c r="B26" s="2">
        <f>Schema!U35</f>
        <v>438</v>
      </c>
      <c r="C26" s="2" t="s">
        <v>1</v>
      </c>
    </row>
    <row r="27" spans="1:10">
      <c r="B27" s="2">
        <f>Schema!I44</f>
        <v>24</v>
      </c>
      <c r="C27" s="2" t="s">
        <v>168</v>
      </c>
    </row>
    <row r="28" spans="1:10">
      <c r="B28" s="2">
        <f>Schema!AG80</f>
        <v>744</v>
      </c>
      <c r="C28" s="2" t="s">
        <v>119</v>
      </c>
    </row>
    <row r="29" spans="1:10">
      <c r="B29" s="2">
        <f>Schema!L90</f>
        <v>45</v>
      </c>
      <c r="C29" s="2" t="s">
        <v>167</v>
      </c>
    </row>
    <row r="30" spans="1:10">
      <c r="B30" s="2">
        <f>Schema!U125</f>
        <v>427</v>
      </c>
      <c r="C30" s="2" t="s">
        <v>58</v>
      </c>
    </row>
    <row r="31" spans="1:10" ht="13">
      <c r="B31" s="41">
        <f>SUM(B26:B30)</f>
        <v>1678</v>
      </c>
      <c r="C31" s="2"/>
    </row>
    <row r="32" spans="1:10" ht="13">
      <c r="B32" s="42">
        <f>B31/2</f>
        <v>839</v>
      </c>
      <c r="C32" s="42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004"/>
  <sheetViews>
    <sheetView topLeftCell="A13" zoomScale="70" zoomScaleNormal="70" workbookViewId="0">
      <selection activeCell="H44" sqref="H44"/>
    </sheetView>
  </sheetViews>
  <sheetFormatPr defaultColWidth="12.453125" defaultRowHeight="15.75" customHeight="1"/>
  <cols>
    <col min="1" max="1" width="2.81640625" customWidth="1"/>
  </cols>
  <sheetData>
    <row r="1" spans="1:27" ht="13">
      <c r="A1" s="22"/>
      <c r="B1" s="22" t="s">
        <v>68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15.75" customHeight="1">
      <c r="C2" s="23" t="s">
        <v>69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7" ht="15.75" customHeight="1">
      <c r="A3" s="24">
        <v>1</v>
      </c>
      <c r="B3" s="24" t="s">
        <v>70</v>
      </c>
      <c r="C3" s="25">
        <v>45288</v>
      </c>
      <c r="D3" s="26">
        <f>8+30+30</f>
        <v>68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</row>
    <row r="4" spans="1:27" ht="15.75" customHeight="1">
      <c r="A4" s="27"/>
      <c r="B4" s="27" t="s">
        <v>71</v>
      </c>
      <c r="C4" s="28">
        <v>45288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ht="15.75" customHeight="1">
      <c r="A5" s="27"/>
      <c r="B5" s="27" t="s">
        <v>72</v>
      </c>
      <c r="C5" s="28">
        <v>45288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</row>
    <row r="6" spans="1:27" ht="15.75" customHeight="1"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 ht="15.75" customHeight="1">
      <c r="A7" s="24">
        <v>2</v>
      </c>
      <c r="B7" s="24" t="s">
        <v>73</v>
      </c>
      <c r="C7" s="26" t="s">
        <v>74</v>
      </c>
      <c r="D7" s="26">
        <f>27+27+11</f>
        <v>65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</row>
    <row r="8" spans="1:27" ht="15.75" customHeight="1">
      <c r="D8" s="23"/>
      <c r="E8" s="23"/>
      <c r="F8" s="29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 spans="1:27" ht="15.75" customHeight="1">
      <c r="A9" s="24">
        <v>3</v>
      </c>
      <c r="B9" s="24" t="s">
        <v>75</v>
      </c>
      <c r="C9" s="26" t="s">
        <v>74</v>
      </c>
      <c r="D9" s="26">
        <f>24+30+8</f>
        <v>62</v>
      </c>
      <c r="E9" s="23"/>
      <c r="F9" s="29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1:27" ht="15.75" customHeight="1">
      <c r="A10" s="24">
        <v>4</v>
      </c>
      <c r="B10" s="24" t="s">
        <v>76</v>
      </c>
      <c r="C10" s="26" t="s">
        <v>74</v>
      </c>
      <c r="D10" s="26">
        <f>27+30+7</f>
        <v>64</v>
      </c>
      <c r="E10" s="23"/>
      <c r="F10" s="29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ht="15.75" customHeight="1">
      <c r="D11" s="23"/>
      <c r="E11" s="23"/>
      <c r="F11" s="29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</row>
    <row r="12" spans="1:27" ht="15.75" customHeight="1">
      <c r="A12" s="24">
        <v>5</v>
      </c>
      <c r="B12" s="24" t="s">
        <v>77</v>
      </c>
      <c r="C12" s="26" t="s">
        <v>74</v>
      </c>
      <c r="D12" s="26">
        <f>30+27+7</f>
        <v>64</v>
      </c>
      <c r="E12" s="23"/>
      <c r="F12" s="29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</row>
    <row r="13" spans="1:27" ht="15.75" customHeight="1">
      <c r="D13" s="23"/>
      <c r="E13" s="23"/>
      <c r="F13" s="29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 spans="1:27" ht="15.75" customHeight="1">
      <c r="A14" s="24">
        <v>6</v>
      </c>
      <c r="B14" s="24" t="s">
        <v>78</v>
      </c>
      <c r="C14" s="26" t="s">
        <v>74</v>
      </c>
      <c r="D14" s="26">
        <f>27+27+11</f>
        <v>65</v>
      </c>
      <c r="E14" s="23"/>
      <c r="F14" s="29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27" ht="15.75" customHeight="1">
      <c r="D15" s="23"/>
      <c r="E15" s="23"/>
      <c r="F15" s="29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</row>
    <row r="16" spans="1:27" ht="15.75" customHeight="1">
      <c r="A16" s="24">
        <v>7</v>
      </c>
      <c r="B16" s="24" t="s">
        <v>79</v>
      </c>
      <c r="C16" s="26" t="s">
        <v>74</v>
      </c>
      <c r="D16" s="26">
        <f>24+22+22</f>
        <v>68</v>
      </c>
      <c r="E16" s="23"/>
      <c r="F16" s="29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ht="15.75" customHeight="1">
      <c r="D17" s="23"/>
      <c r="E17" s="23"/>
      <c r="F17" s="29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spans="1:27" ht="15.75" customHeight="1">
      <c r="A18" s="24">
        <v>8</v>
      </c>
      <c r="B18" s="24" t="s">
        <v>80</v>
      </c>
      <c r="C18" s="26" t="s">
        <v>74</v>
      </c>
      <c r="D18" s="26">
        <f>30+19+17</f>
        <v>66</v>
      </c>
      <c r="E18" s="23"/>
      <c r="F18" s="29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 spans="1:27" ht="15.75" customHeight="1">
      <c r="D19" s="23"/>
      <c r="E19" s="23"/>
      <c r="F19" s="29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1:27" ht="15.75" customHeight="1">
      <c r="A20" s="24">
        <v>9</v>
      </c>
      <c r="B20" s="24" t="s">
        <v>81</v>
      </c>
      <c r="C20" s="26" t="s">
        <v>74</v>
      </c>
      <c r="D20" s="26">
        <f>27+27+11</f>
        <v>65</v>
      </c>
      <c r="E20" s="23"/>
      <c r="F20" s="29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1:27" ht="15.75" customHeight="1">
      <c r="A21" s="24">
        <v>10</v>
      </c>
      <c r="B21" s="24" t="s">
        <v>82</v>
      </c>
      <c r="C21" s="26" t="s">
        <v>74</v>
      </c>
      <c r="D21" s="26">
        <f>27+30+8</f>
        <v>65</v>
      </c>
      <c r="E21" s="23"/>
      <c r="F21" s="29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</row>
    <row r="22" spans="1:27" ht="15.75" customHeight="1">
      <c r="A22" s="27"/>
      <c r="B22" s="27"/>
      <c r="D22" s="23"/>
      <c r="E22" s="23"/>
      <c r="F22" s="29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</row>
    <row r="23" spans="1:27" ht="15.75" customHeight="1">
      <c r="A23" s="24">
        <v>11</v>
      </c>
      <c r="B23" s="24" t="s">
        <v>83</v>
      </c>
      <c r="C23" s="26" t="s">
        <v>74</v>
      </c>
      <c r="D23" s="26">
        <f>30+27+10</f>
        <v>67</v>
      </c>
      <c r="E23" s="23"/>
      <c r="F23" s="29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1:27" ht="15.75" customHeight="1">
      <c r="A24" s="27"/>
      <c r="B24" s="27"/>
      <c r="C24" s="30"/>
      <c r="D24" s="23"/>
      <c r="E24" s="23"/>
      <c r="F24" s="29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</row>
    <row r="25" spans="1:27" ht="15.75" customHeight="1">
      <c r="A25" s="24">
        <v>12</v>
      </c>
      <c r="B25" s="24" t="s">
        <v>84</v>
      </c>
      <c r="C25" s="31">
        <v>45287</v>
      </c>
      <c r="D25" s="26">
        <v>65</v>
      </c>
      <c r="E25" s="23"/>
      <c r="F25" s="29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</row>
    <row r="26" spans="1:27" ht="15.75" customHeight="1">
      <c r="A26" s="24">
        <v>13</v>
      </c>
      <c r="B26" s="24" t="s">
        <v>85</v>
      </c>
      <c r="C26" s="31">
        <v>45287</v>
      </c>
      <c r="D26" s="26">
        <v>65</v>
      </c>
      <c r="E26" s="23"/>
      <c r="F26" s="29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ht="15.75" customHeight="1">
      <c r="A27" s="27"/>
      <c r="B27" s="27" t="s">
        <v>86</v>
      </c>
      <c r="C27" s="30">
        <v>45287</v>
      </c>
      <c r="D27" s="23"/>
      <c r="E27" s="23"/>
      <c r="F27" s="29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1:27" ht="15.75" customHeight="1">
      <c r="A28" s="27"/>
      <c r="B28" s="27" t="s">
        <v>87</v>
      </c>
      <c r="C28" s="30">
        <v>45287</v>
      </c>
      <c r="D28" s="23"/>
      <c r="E28" s="23"/>
      <c r="F28" s="29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spans="1:27" ht="12.5">
      <c r="A29" s="27"/>
      <c r="B29" s="27" t="s">
        <v>88</v>
      </c>
      <c r="C29" s="30">
        <v>45287</v>
      </c>
      <c r="D29" s="23"/>
      <c r="E29" s="23"/>
      <c r="F29" s="29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</row>
    <row r="30" spans="1:27" ht="12.5">
      <c r="C30" s="23"/>
      <c r="D30" s="23"/>
      <c r="E30" s="23"/>
      <c r="F30" s="29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</row>
    <row r="31" spans="1:27" ht="12.5">
      <c r="A31" s="24">
        <v>14</v>
      </c>
      <c r="B31" s="24" t="s">
        <v>89</v>
      </c>
      <c r="C31" s="26" t="s">
        <v>74</v>
      </c>
      <c r="D31" s="26">
        <f>27+27+8</f>
        <v>62</v>
      </c>
      <c r="E31" s="23"/>
      <c r="F31" s="29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</row>
    <row r="32" spans="1:27" ht="12.5">
      <c r="C32" s="23"/>
      <c r="D32" s="23"/>
      <c r="E32" s="23"/>
      <c r="F32" s="29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</row>
    <row r="33" spans="1:27" ht="12.5">
      <c r="A33" s="24">
        <v>15</v>
      </c>
      <c r="B33" s="24" t="s">
        <v>90</v>
      </c>
      <c r="C33" s="26" t="s">
        <v>74</v>
      </c>
      <c r="D33" s="26">
        <f>27+27+8</f>
        <v>62</v>
      </c>
      <c r="E33" s="23"/>
      <c r="F33" s="29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ht="12.5">
      <c r="C34" s="23"/>
      <c r="D34" s="23"/>
      <c r="E34" s="23"/>
      <c r="F34" s="29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1:27" ht="12.5">
      <c r="A35" s="24">
        <v>16</v>
      </c>
      <c r="B35" s="24" t="s">
        <v>91</v>
      </c>
      <c r="C35" s="26" t="s">
        <v>74</v>
      </c>
      <c r="D35" s="26">
        <f t="shared" ref="D35:D36" si="0">24+22+11+8</f>
        <v>65</v>
      </c>
      <c r="E35" s="23"/>
      <c r="F35" s="29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spans="1:27" ht="12.5">
      <c r="A36" s="24">
        <v>17</v>
      </c>
      <c r="B36" s="24" t="s">
        <v>92</v>
      </c>
      <c r="C36" s="26" t="s">
        <v>74</v>
      </c>
      <c r="D36" s="26">
        <f t="shared" si="0"/>
        <v>65</v>
      </c>
      <c r="E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ht="12.5">
      <c r="C37" s="23"/>
      <c r="D37" s="23"/>
      <c r="E37" s="23"/>
      <c r="F37" s="29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  <row r="38" spans="1:27" ht="12.5">
      <c r="A38" s="24">
        <v>18</v>
      </c>
      <c r="B38" s="24" t="s">
        <v>93</v>
      </c>
      <c r="C38" s="26" t="s">
        <v>74</v>
      </c>
      <c r="D38" s="26">
        <f t="shared" ref="D38:D39" si="1">27+30+6</f>
        <v>63</v>
      </c>
      <c r="E38" s="23"/>
      <c r="F38" s="29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</row>
    <row r="39" spans="1:27" ht="12.5">
      <c r="A39" s="24">
        <v>19</v>
      </c>
      <c r="B39" s="24" t="s">
        <v>94</v>
      </c>
      <c r="C39" s="26" t="s">
        <v>74</v>
      </c>
      <c r="D39" s="26">
        <f t="shared" si="1"/>
        <v>63</v>
      </c>
      <c r="E39" s="23"/>
      <c r="F39" s="29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</row>
    <row r="40" spans="1:27" ht="12.5">
      <c r="A40" s="23"/>
      <c r="B40" s="23"/>
      <c r="C40" s="23"/>
      <c r="D40" s="23"/>
      <c r="E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</row>
    <row r="41" spans="1:27" ht="12.5">
      <c r="A41" s="24">
        <v>20</v>
      </c>
      <c r="B41" s="24" t="s">
        <v>95</v>
      </c>
      <c r="C41" s="26" t="s">
        <v>74</v>
      </c>
      <c r="D41" s="26">
        <f>24+22+24-8</f>
        <v>62</v>
      </c>
      <c r="E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</row>
    <row r="42" spans="1:27" ht="12.5">
      <c r="A42" s="23"/>
      <c r="B42" s="23"/>
      <c r="C42" s="23"/>
      <c r="D42" s="23"/>
      <c r="E42" s="23"/>
      <c r="F42" s="29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</row>
    <row r="43" spans="1:27" ht="12.5">
      <c r="A43" s="24">
        <v>21</v>
      </c>
      <c r="B43" s="24" t="s">
        <v>96</v>
      </c>
      <c r="C43" s="26" t="s">
        <v>74</v>
      </c>
      <c r="D43" s="26">
        <f>24+22+22-4</f>
        <v>64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</row>
    <row r="44" spans="1:27" ht="12.5">
      <c r="A44" s="24">
        <v>22</v>
      </c>
      <c r="B44" s="24" t="s">
        <v>97</v>
      </c>
      <c r="C44" s="26" t="s">
        <v>74</v>
      </c>
      <c r="D44" s="26">
        <f>24+22+24-4</f>
        <v>66</v>
      </c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</row>
    <row r="45" spans="1:27" ht="12.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</row>
    <row r="46" spans="1:27" ht="12.5">
      <c r="A46" s="24">
        <v>23</v>
      </c>
      <c r="B46" s="24" t="s">
        <v>98</v>
      </c>
      <c r="C46" s="26" t="s">
        <v>74</v>
      </c>
      <c r="D46" s="26">
        <f>30+27+10</f>
        <v>67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 ht="12.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</row>
    <row r="48" spans="1:27" ht="12.5">
      <c r="A48" s="24">
        <v>24</v>
      </c>
      <c r="B48" s="24" t="s">
        <v>99</v>
      </c>
      <c r="C48" s="26" t="s">
        <v>74</v>
      </c>
      <c r="D48" s="26">
        <f>30+27+10</f>
        <v>67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</row>
    <row r="49" spans="1:27" ht="12.5">
      <c r="A49" s="24">
        <v>25</v>
      </c>
      <c r="B49" s="24" t="s">
        <v>100</v>
      </c>
      <c r="C49" s="26" t="s">
        <v>74</v>
      </c>
      <c r="D49" s="26">
        <f>27+30+10</f>
        <v>67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1:27" ht="12.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</row>
    <row r="51" spans="1:27" ht="12.5">
      <c r="A51" s="32">
        <v>26</v>
      </c>
      <c r="B51" s="32" t="s">
        <v>101</v>
      </c>
      <c r="C51" s="26" t="s">
        <v>74</v>
      </c>
      <c r="D51" s="26">
        <f>27+27+15</f>
        <v>69</v>
      </c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</row>
    <row r="52" spans="1:27" ht="12.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</row>
    <row r="53" spans="1:27" ht="12.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</row>
    <row r="54" spans="1:27" ht="12.5">
      <c r="A54" s="23"/>
      <c r="B54" s="23"/>
      <c r="C54" s="23"/>
      <c r="D54" s="23">
        <f>SUM(D3:D53)</f>
        <v>1691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</row>
    <row r="55" spans="1:27" ht="12.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</row>
    <row r="56" spans="1:27" ht="12.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27" ht="12.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</row>
    <row r="58" spans="1:27" ht="12.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</row>
    <row r="59" spans="1:27" ht="12.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</row>
    <row r="60" spans="1:27" ht="12.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</row>
    <row r="61" spans="1:27" ht="12.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</row>
    <row r="62" spans="1:27" ht="12.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</row>
    <row r="63" spans="1:27" ht="12.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</row>
    <row r="64" spans="1:27" ht="12.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</row>
    <row r="65" spans="1:27" ht="12.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</row>
    <row r="66" spans="1:27" ht="12.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1:27" ht="12.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</row>
    <row r="68" spans="1:27" ht="12.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</row>
    <row r="69" spans="1:27" ht="12.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</row>
    <row r="70" spans="1:27" ht="12.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</row>
    <row r="71" spans="1:27" ht="12.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</row>
    <row r="72" spans="1:27" ht="12.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</row>
    <row r="73" spans="1:27" ht="12.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</row>
    <row r="74" spans="1:27" ht="12.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</row>
    <row r="75" spans="1:27" ht="12.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</row>
    <row r="76" spans="1:27" ht="12.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</row>
    <row r="77" spans="1:27" ht="12.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</row>
    <row r="78" spans="1:27" ht="12.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</row>
    <row r="79" spans="1:27" ht="12.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</row>
    <row r="80" spans="1:27" ht="12.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</row>
    <row r="81" spans="1:27" ht="12.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</row>
    <row r="82" spans="1:27" ht="12.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</row>
    <row r="83" spans="1:27" ht="12.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</row>
    <row r="84" spans="1:27" ht="12.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</row>
    <row r="85" spans="1:27" ht="12.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</row>
    <row r="86" spans="1:27" ht="12.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</row>
    <row r="87" spans="1:27" ht="12.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</row>
    <row r="88" spans="1:27" ht="12.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</row>
    <row r="89" spans="1:27" ht="12.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</row>
    <row r="90" spans="1:27" ht="12.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</row>
    <row r="91" spans="1:27" ht="12.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</row>
    <row r="92" spans="1:27" ht="12.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</row>
    <row r="93" spans="1:27" ht="12.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</row>
    <row r="94" spans="1:27" ht="12.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</row>
    <row r="95" spans="1:27" ht="12.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</row>
    <row r="96" spans="1:27" ht="12.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</row>
    <row r="97" spans="1:27" ht="12.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</row>
    <row r="98" spans="1:27" ht="12.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</row>
    <row r="99" spans="1:27" ht="12.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</row>
    <row r="100" spans="1:27" ht="12.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</row>
    <row r="101" spans="1:27" ht="12.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</row>
    <row r="102" spans="1:27" ht="12.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</row>
    <row r="103" spans="1:27" ht="12.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</row>
    <row r="104" spans="1:27" ht="12.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</row>
    <row r="105" spans="1:27" ht="12.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</row>
    <row r="106" spans="1:27" ht="12.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</row>
    <row r="107" spans="1:27" ht="12.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</row>
    <row r="108" spans="1:27" ht="12.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</row>
    <row r="109" spans="1:27" ht="12.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</row>
    <row r="110" spans="1:27" ht="12.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</row>
    <row r="111" spans="1:27" ht="12.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</row>
    <row r="112" spans="1:27" ht="12.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</row>
    <row r="113" spans="1:27" ht="12.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</row>
    <row r="114" spans="1:27" ht="12.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</row>
    <row r="115" spans="1:27" ht="12.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</row>
    <row r="116" spans="1:27" ht="12.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</row>
    <row r="117" spans="1:27" ht="12.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</row>
    <row r="118" spans="1:27" ht="12.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</row>
    <row r="119" spans="1:27" ht="12.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</row>
    <row r="120" spans="1:27" ht="12.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</row>
    <row r="121" spans="1:27" ht="12.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</row>
    <row r="122" spans="1:27" ht="12.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</row>
    <row r="123" spans="1:27" ht="12.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</row>
    <row r="124" spans="1:27" ht="12.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</row>
    <row r="125" spans="1:27" ht="12.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</row>
    <row r="126" spans="1:27" ht="12.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</row>
    <row r="127" spans="1:27" ht="12.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</row>
    <row r="128" spans="1:27" ht="12.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</row>
    <row r="129" spans="1:27" ht="12.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</row>
    <row r="130" spans="1:27" ht="12.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</row>
    <row r="131" spans="1:27" ht="12.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</row>
    <row r="132" spans="1:27" ht="12.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</row>
    <row r="133" spans="1:27" ht="12.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</row>
    <row r="134" spans="1:27" ht="12.5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</row>
    <row r="135" spans="1:27" ht="12.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</row>
    <row r="136" spans="1:27" ht="12.5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</row>
    <row r="137" spans="1:27" ht="12.5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</row>
    <row r="138" spans="1:27" ht="12.5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</row>
    <row r="139" spans="1:27" ht="12.5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</row>
    <row r="140" spans="1:27" ht="12.5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</row>
    <row r="141" spans="1:27" ht="12.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</row>
    <row r="142" spans="1:27" ht="12.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</row>
    <row r="143" spans="1:27" ht="12.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</row>
    <row r="144" spans="1:27" ht="12.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</row>
    <row r="145" spans="1:27" ht="12.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</row>
    <row r="146" spans="1:27" ht="12.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</row>
    <row r="147" spans="1:27" ht="12.5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</row>
    <row r="148" spans="1:27" ht="12.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</row>
    <row r="149" spans="1:27" ht="12.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</row>
    <row r="150" spans="1:27" ht="12.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</row>
    <row r="151" spans="1:27" ht="12.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</row>
    <row r="152" spans="1:27" ht="12.5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</row>
    <row r="153" spans="1:27" ht="12.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</row>
    <row r="154" spans="1:27" ht="12.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</row>
    <row r="155" spans="1:27" ht="12.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</row>
    <row r="156" spans="1:27" ht="12.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</row>
    <row r="157" spans="1:27" ht="12.5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</row>
    <row r="158" spans="1:27" ht="12.5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</row>
    <row r="159" spans="1:27" ht="12.5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</row>
    <row r="160" spans="1:27" ht="12.5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</row>
    <row r="161" spans="1:27" ht="12.5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</row>
    <row r="162" spans="1:27" ht="12.5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</row>
    <row r="163" spans="1:27" ht="12.5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</row>
    <row r="164" spans="1:27" ht="12.5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</row>
    <row r="165" spans="1:27" ht="12.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</row>
    <row r="166" spans="1:27" ht="12.5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</row>
    <row r="167" spans="1:27" ht="12.5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</row>
    <row r="168" spans="1:27" ht="12.5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</row>
    <row r="169" spans="1:27" ht="12.5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</row>
    <row r="170" spans="1:27" ht="12.5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</row>
    <row r="171" spans="1:27" ht="12.5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</row>
    <row r="172" spans="1:27" ht="12.5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</row>
    <row r="173" spans="1:27" ht="12.5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</row>
    <row r="174" spans="1:27" ht="12.5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</row>
    <row r="175" spans="1:27" ht="12.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</row>
    <row r="176" spans="1:27" ht="12.5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</row>
    <row r="177" spans="1:27" ht="12.5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</row>
    <row r="178" spans="1:27" ht="12.5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</row>
    <row r="179" spans="1:27" ht="12.5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</row>
    <row r="180" spans="1:27" ht="12.5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</row>
    <row r="181" spans="1:27" ht="12.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</row>
    <row r="182" spans="1:27" ht="12.5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</row>
    <row r="183" spans="1:27" ht="12.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</row>
    <row r="184" spans="1:27" ht="12.5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</row>
    <row r="185" spans="1:27" ht="12.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</row>
    <row r="186" spans="1:27" ht="12.5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</row>
    <row r="187" spans="1:27" ht="12.5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</row>
    <row r="188" spans="1:27" ht="12.5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</row>
    <row r="189" spans="1:27" ht="12.5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</row>
    <row r="190" spans="1:27" ht="12.5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</row>
    <row r="191" spans="1:27" ht="12.5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</row>
    <row r="192" spans="1:27" ht="12.5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</row>
    <row r="193" spans="1:27" ht="12.5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</row>
    <row r="194" spans="1:27" ht="12.5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</row>
    <row r="195" spans="1:27" ht="12.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</row>
    <row r="196" spans="1:27" ht="12.5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</row>
    <row r="197" spans="1:27" ht="12.5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</row>
    <row r="198" spans="1:27" ht="12.5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</row>
    <row r="199" spans="1:27" ht="12.5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</row>
    <row r="200" spans="1:27" ht="12.5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</row>
    <row r="201" spans="1:27" ht="12.5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</row>
    <row r="202" spans="1:27" ht="12.5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</row>
    <row r="203" spans="1:27" ht="12.5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</row>
    <row r="204" spans="1:27" ht="12.5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</row>
    <row r="205" spans="1:27" ht="12.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</row>
    <row r="206" spans="1:27" ht="12.5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</row>
    <row r="207" spans="1:27" ht="12.5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</row>
    <row r="208" spans="1:27" ht="12.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</row>
    <row r="209" spans="1:27" ht="12.5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</row>
    <row r="210" spans="1:27" ht="12.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</row>
    <row r="211" spans="1:27" ht="12.5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</row>
    <row r="212" spans="1:27" ht="12.5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</row>
    <row r="213" spans="1:27" ht="12.5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</row>
    <row r="214" spans="1:27" ht="12.5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</row>
    <row r="215" spans="1:27" ht="12.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</row>
    <row r="216" spans="1:27" ht="12.5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</row>
    <row r="217" spans="1:27" ht="12.5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</row>
    <row r="218" spans="1:27" ht="12.5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</row>
    <row r="219" spans="1:27" ht="12.5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</row>
    <row r="220" spans="1:27" ht="12.5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</row>
    <row r="221" spans="1:27" ht="12.5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</row>
    <row r="222" spans="1:27" ht="12.5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</row>
    <row r="223" spans="1:27" ht="12.5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</row>
    <row r="224" spans="1:27" ht="12.5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</row>
    <row r="225" spans="1:27" ht="12.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</row>
    <row r="226" spans="1:27" ht="12.5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</row>
    <row r="227" spans="1:27" ht="12.5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</row>
    <row r="228" spans="1:27" ht="12.5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</row>
    <row r="229" spans="1:27" ht="12.5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</row>
    <row r="230" spans="1:27" ht="12.5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</row>
    <row r="231" spans="1:27" ht="12.5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</row>
    <row r="232" spans="1:27" ht="12.5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</row>
    <row r="233" spans="1:27" ht="12.5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</row>
    <row r="234" spans="1:27" ht="12.5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</row>
    <row r="235" spans="1:27" ht="12.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</row>
    <row r="236" spans="1:27" ht="12.5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</row>
    <row r="237" spans="1:27" ht="12.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</row>
    <row r="238" spans="1:27" ht="12.5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</row>
    <row r="239" spans="1:27" ht="12.5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</row>
    <row r="240" spans="1:27" ht="12.5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</row>
    <row r="241" spans="1:27" ht="12.5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</row>
    <row r="242" spans="1:27" ht="12.5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</row>
    <row r="243" spans="1:27" ht="12.5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</row>
    <row r="244" spans="1:27" ht="12.5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</row>
    <row r="245" spans="1:27" ht="12.5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</row>
    <row r="246" spans="1:27" ht="12.5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</row>
    <row r="247" spans="1:27" ht="12.5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</row>
    <row r="248" spans="1:27" ht="12.5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</row>
    <row r="249" spans="1:27" ht="12.5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</row>
    <row r="250" spans="1:27" ht="12.5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</row>
    <row r="251" spans="1:27" ht="12.5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</row>
    <row r="252" spans="1:27" ht="12.5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</row>
    <row r="253" spans="1:27" ht="12.5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</row>
    <row r="254" spans="1:27" ht="12.5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</row>
    <row r="255" spans="1:27" ht="12.5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</row>
    <row r="256" spans="1:27" ht="12.5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</row>
    <row r="257" spans="1:27" ht="12.5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</row>
    <row r="258" spans="1:27" ht="12.5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</row>
    <row r="259" spans="1:27" ht="12.5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</row>
    <row r="260" spans="1:27" ht="12.5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</row>
    <row r="261" spans="1:27" ht="12.5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</row>
    <row r="262" spans="1:27" ht="12.5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</row>
    <row r="263" spans="1:27" ht="12.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</row>
    <row r="264" spans="1:27" ht="12.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</row>
    <row r="265" spans="1:27" ht="12.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</row>
    <row r="266" spans="1:27" ht="12.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</row>
    <row r="267" spans="1:27" ht="12.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</row>
    <row r="268" spans="1:27" ht="12.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</row>
    <row r="269" spans="1:27" ht="12.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</row>
    <row r="270" spans="1:27" ht="12.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</row>
    <row r="271" spans="1:27" ht="12.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</row>
    <row r="272" spans="1:27" ht="12.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</row>
    <row r="273" spans="1:27" ht="12.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</row>
    <row r="274" spans="1:27" ht="12.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</row>
    <row r="275" spans="1:27" ht="12.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</row>
    <row r="276" spans="1:27" ht="12.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</row>
    <row r="277" spans="1:27" ht="12.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</row>
    <row r="278" spans="1:27" ht="12.5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</row>
    <row r="279" spans="1:27" ht="12.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</row>
    <row r="280" spans="1:27" ht="12.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</row>
    <row r="281" spans="1:27" ht="12.5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</row>
    <row r="282" spans="1:27" ht="12.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</row>
    <row r="283" spans="1:27" ht="12.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</row>
    <row r="284" spans="1:27" ht="12.5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</row>
    <row r="285" spans="1:27" ht="12.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</row>
    <row r="286" spans="1:27" ht="12.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</row>
    <row r="287" spans="1:27" ht="12.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</row>
    <row r="288" spans="1:27" ht="12.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</row>
    <row r="289" spans="1:27" ht="12.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</row>
    <row r="290" spans="1:27" ht="12.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</row>
    <row r="291" spans="1:27" ht="12.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</row>
    <row r="292" spans="1:27" ht="12.5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</row>
    <row r="293" spans="1:27" ht="12.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</row>
    <row r="294" spans="1:27" ht="12.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</row>
    <row r="295" spans="1:27" ht="12.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</row>
    <row r="296" spans="1:27" ht="12.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</row>
    <row r="297" spans="1:27" ht="12.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</row>
    <row r="298" spans="1:27" ht="12.5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</row>
    <row r="299" spans="1:27" ht="12.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</row>
    <row r="300" spans="1:27" ht="12.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</row>
    <row r="301" spans="1:27" ht="12.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</row>
    <row r="302" spans="1:27" ht="12.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</row>
    <row r="303" spans="1:27" ht="12.5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</row>
    <row r="304" spans="1:27" ht="12.5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</row>
    <row r="305" spans="1:27" ht="12.5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</row>
    <row r="306" spans="1:27" ht="12.5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</row>
    <row r="307" spans="1:27" ht="12.5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</row>
    <row r="308" spans="1:27" ht="12.5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</row>
    <row r="309" spans="1:27" ht="12.5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</row>
    <row r="310" spans="1:27" ht="12.5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</row>
    <row r="311" spans="1:27" ht="12.5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</row>
    <row r="312" spans="1:27" ht="12.5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</row>
    <row r="313" spans="1:27" ht="12.5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</row>
    <row r="314" spans="1:27" ht="12.5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</row>
    <row r="315" spans="1:27" ht="12.5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</row>
    <row r="316" spans="1:27" ht="12.5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</row>
    <row r="317" spans="1:27" ht="12.5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</row>
    <row r="318" spans="1:27" ht="12.5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</row>
    <row r="319" spans="1:27" ht="12.5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</row>
    <row r="320" spans="1:27" ht="12.5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</row>
    <row r="321" spans="1:27" ht="12.5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</row>
    <row r="322" spans="1:27" ht="12.5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</row>
    <row r="323" spans="1:27" ht="12.5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</row>
    <row r="324" spans="1:27" ht="12.5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</row>
    <row r="325" spans="1:27" ht="12.5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</row>
    <row r="326" spans="1:27" ht="12.5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</row>
    <row r="327" spans="1:27" ht="12.5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</row>
    <row r="328" spans="1:27" ht="12.5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</row>
    <row r="329" spans="1:27" ht="12.5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</row>
    <row r="330" spans="1:27" ht="12.5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</row>
    <row r="331" spans="1:27" ht="12.5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</row>
    <row r="332" spans="1:27" ht="12.5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</row>
    <row r="333" spans="1:27" ht="12.5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</row>
    <row r="334" spans="1:27" ht="12.5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</row>
    <row r="335" spans="1:27" ht="12.5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</row>
    <row r="336" spans="1:27" ht="12.5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</row>
    <row r="337" spans="1:27" ht="12.5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</row>
    <row r="338" spans="1:27" ht="12.5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</row>
    <row r="339" spans="1:27" ht="12.5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</row>
    <row r="340" spans="1:27" ht="12.5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</row>
    <row r="341" spans="1:27" ht="12.5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</row>
    <row r="342" spans="1:27" ht="12.5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</row>
    <row r="343" spans="1:27" ht="12.5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</row>
    <row r="344" spans="1:27" ht="12.5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</row>
    <row r="345" spans="1:27" ht="12.5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</row>
    <row r="346" spans="1:27" ht="12.5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</row>
    <row r="347" spans="1:27" ht="12.5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</row>
    <row r="348" spans="1:27" ht="12.5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</row>
    <row r="349" spans="1:27" ht="12.5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</row>
    <row r="350" spans="1:27" ht="12.5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</row>
    <row r="351" spans="1:27" ht="12.5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</row>
    <row r="352" spans="1:27" ht="12.5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</row>
    <row r="353" spans="1:27" ht="12.5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</row>
    <row r="354" spans="1:27" ht="12.5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</row>
    <row r="355" spans="1:27" ht="12.5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</row>
    <row r="356" spans="1:27" ht="12.5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</row>
    <row r="357" spans="1:27" ht="12.5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</row>
    <row r="358" spans="1:27" ht="12.5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</row>
    <row r="359" spans="1:27" ht="12.5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</row>
    <row r="360" spans="1:27" ht="12.5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</row>
    <row r="361" spans="1:27" ht="12.5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</row>
    <row r="362" spans="1:27" ht="12.5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</row>
    <row r="363" spans="1:27" ht="12.5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</row>
    <row r="364" spans="1:27" ht="12.5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</row>
    <row r="365" spans="1:27" ht="12.5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</row>
    <row r="366" spans="1:27" ht="12.5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</row>
    <row r="367" spans="1:27" ht="12.5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</row>
    <row r="368" spans="1:27" ht="12.5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</row>
    <row r="369" spans="1:27" ht="12.5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</row>
    <row r="370" spans="1:27" ht="12.5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</row>
    <row r="371" spans="1:27" ht="12.5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</row>
    <row r="372" spans="1:27" ht="12.5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</row>
    <row r="373" spans="1:27" ht="12.5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</row>
    <row r="374" spans="1:27" ht="12.5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</row>
    <row r="375" spans="1:27" ht="12.5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</row>
    <row r="376" spans="1:27" ht="12.5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</row>
    <row r="377" spans="1:27" ht="12.5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</row>
    <row r="378" spans="1:27" ht="12.5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</row>
    <row r="379" spans="1:27" ht="12.5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</row>
    <row r="380" spans="1:27" ht="12.5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</row>
    <row r="381" spans="1:27" ht="12.5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</row>
    <row r="382" spans="1:27" ht="12.5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</row>
    <row r="383" spans="1:27" ht="12.5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</row>
    <row r="384" spans="1:27" ht="12.5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</row>
    <row r="385" spans="1:27" ht="12.5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</row>
    <row r="386" spans="1:27" ht="12.5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</row>
    <row r="387" spans="1:27" ht="12.5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</row>
    <row r="388" spans="1:27" ht="12.5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</row>
    <row r="389" spans="1:27" ht="12.5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</row>
    <row r="390" spans="1:27" ht="12.5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</row>
    <row r="391" spans="1:27" ht="12.5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</row>
    <row r="392" spans="1:27" ht="12.5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</row>
    <row r="393" spans="1:27" ht="12.5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</row>
    <row r="394" spans="1:27" ht="12.5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</row>
    <row r="395" spans="1:27" ht="12.5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</row>
    <row r="396" spans="1:27" ht="12.5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</row>
    <row r="397" spans="1:27" ht="12.5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</row>
    <row r="398" spans="1:27" ht="12.5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</row>
    <row r="399" spans="1:27" ht="12.5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</row>
    <row r="400" spans="1:27" ht="12.5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</row>
    <row r="401" spans="1:27" ht="12.5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</row>
    <row r="402" spans="1:27" ht="12.5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</row>
    <row r="403" spans="1:27" ht="12.5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</row>
    <row r="404" spans="1:27" ht="12.5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</row>
    <row r="405" spans="1:27" ht="12.5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</row>
    <row r="406" spans="1:27" ht="12.5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</row>
    <row r="407" spans="1:27" ht="12.5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</row>
    <row r="408" spans="1:27" ht="12.5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</row>
    <row r="409" spans="1:27" ht="12.5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</row>
    <row r="410" spans="1:27" ht="12.5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</row>
    <row r="411" spans="1:27" ht="12.5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</row>
    <row r="412" spans="1:27" ht="12.5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</row>
    <row r="413" spans="1:27" ht="12.5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</row>
    <row r="414" spans="1:27" ht="12.5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</row>
    <row r="415" spans="1:27" ht="12.5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</row>
    <row r="416" spans="1:27" ht="12.5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</row>
    <row r="417" spans="1:27" ht="12.5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</row>
    <row r="418" spans="1:27" ht="12.5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</row>
    <row r="419" spans="1:27" ht="12.5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</row>
    <row r="420" spans="1:27" ht="12.5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</row>
    <row r="421" spans="1:27" ht="12.5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</row>
    <row r="422" spans="1:27" ht="12.5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</row>
    <row r="423" spans="1:27" ht="12.5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</row>
    <row r="424" spans="1:27" ht="12.5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</row>
    <row r="425" spans="1:27" ht="12.5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</row>
    <row r="426" spans="1:27" ht="12.5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</row>
    <row r="427" spans="1:27" ht="12.5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</row>
    <row r="428" spans="1:27" ht="12.5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</row>
    <row r="429" spans="1:27" ht="12.5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</row>
    <row r="430" spans="1:27" ht="12.5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</row>
    <row r="431" spans="1:27" ht="12.5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</row>
    <row r="432" spans="1:27" ht="12.5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</row>
    <row r="433" spans="1:27" ht="12.5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</row>
    <row r="434" spans="1:27" ht="12.5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</row>
    <row r="435" spans="1:27" ht="12.5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</row>
    <row r="436" spans="1:27" ht="12.5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</row>
    <row r="437" spans="1:27" ht="12.5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</row>
    <row r="438" spans="1:27" ht="12.5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</row>
    <row r="439" spans="1:27" ht="12.5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</row>
    <row r="440" spans="1:27" ht="12.5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</row>
    <row r="441" spans="1:27" ht="12.5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</row>
    <row r="442" spans="1:27" ht="12.5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</row>
    <row r="443" spans="1:27" ht="12.5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</row>
    <row r="444" spans="1:27" ht="12.5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</row>
    <row r="445" spans="1:27" ht="12.5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</row>
    <row r="446" spans="1:27" ht="12.5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</row>
    <row r="447" spans="1:27" ht="12.5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</row>
    <row r="448" spans="1:27" ht="12.5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</row>
    <row r="449" spans="1:27" ht="12.5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</row>
    <row r="450" spans="1:27" ht="12.5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</row>
    <row r="451" spans="1:27" ht="12.5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</row>
    <row r="452" spans="1:27" ht="12.5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</row>
    <row r="453" spans="1:27" ht="12.5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</row>
    <row r="454" spans="1:27" ht="12.5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</row>
    <row r="455" spans="1:27" ht="12.5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</row>
    <row r="456" spans="1:27" ht="12.5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</row>
    <row r="457" spans="1:27" ht="12.5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</row>
    <row r="458" spans="1:27" ht="12.5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</row>
    <row r="459" spans="1:27" ht="12.5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</row>
    <row r="460" spans="1:27" ht="12.5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</row>
    <row r="461" spans="1:27" ht="12.5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</row>
    <row r="462" spans="1:27" ht="12.5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</row>
    <row r="463" spans="1:27" ht="12.5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</row>
    <row r="464" spans="1:27" ht="12.5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</row>
    <row r="465" spans="1:27" ht="12.5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</row>
    <row r="466" spans="1:27" ht="12.5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</row>
    <row r="467" spans="1:27" ht="12.5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</row>
    <row r="468" spans="1:27" ht="12.5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</row>
    <row r="469" spans="1:27" ht="12.5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</row>
    <row r="470" spans="1:27" ht="12.5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</row>
    <row r="471" spans="1:27" ht="12.5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</row>
    <row r="472" spans="1:27" ht="12.5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</row>
    <row r="473" spans="1:27" ht="12.5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</row>
    <row r="474" spans="1:27" ht="12.5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</row>
    <row r="475" spans="1:27" ht="12.5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</row>
    <row r="476" spans="1:27" ht="12.5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</row>
    <row r="477" spans="1:27" ht="12.5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</row>
    <row r="478" spans="1:27" ht="12.5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</row>
    <row r="479" spans="1:27" ht="12.5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</row>
    <row r="480" spans="1:27" ht="12.5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</row>
    <row r="481" spans="1:27" ht="12.5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</row>
    <row r="482" spans="1:27" ht="12.5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</row>
    <row r="483" spans="1:27" ht="12.5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</row>
    <row r="484" spans="1:27" ht="12.5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</row>
    <row r="485" spans="1:27" ht="12.5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</row>
    <row r="486" spans="1:27" ht="12.5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</row>
    <row r="487" spans="1:27" ht="12.5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</row>
    <row r="488" spans="1:27" ht="12.5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</row>
    <row r="489" spans="1:27" ht="12.5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</row>
    <row r="490" spans="1:27" ht="12.5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</row>
    <row r="491" spans="1:27" ht="12.5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</row>
    <row r="492" spans="1:27" ht="12.5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</row>
    <row r="493" spans="1:27" ht="12.5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</row>
    <row r="494" spans="1:27" ht="12.5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</row>
    <row r="495" spans="1:27" ht="12.5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</row>
    <row r="496" spans="1:27" ht="12.5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</row>
    <row r="497" spans="1:27" ht="12.5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</row>
    <row r="498" spans="1:27" ht="12.5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</row>
    <row r="499" spans="1:27" ht="12.5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</row>
    <row r="500" spans="1:27" ht="12.5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</row>
    <row r="501" spans="1:27" ht="12.5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</row>
    <row r="502" spans="1:27" ht="12.5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</row>
    <row r="503" spans="1:27" ht="12.5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</row>
    <row r="504" spans="1:27" ht="12.5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</row>
    <row r="505" spans="1:27" ht="12.5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</row>
    <row r="506" spans="1:27" ht="12.5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</row>
    <row r="507" spans="1:27" ht="12.5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</row>
    <row r="508" spans="1:27" ht="12.5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</row>
    <row r="509" spans="1:27" ht="12.5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</row>
    <row r="510" spans="1:27" ht="12.5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</row>
    <row r="511" spans="1:27" ht="12.5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</row>
    <row r="512" spans="1:27" ht="12.5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</row>
    <row r="513" spans="1:27" ht="12.5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</row>
    <row r="514" spans="1:27" ht="12.5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</row>
    <row r="515" spans="1:27" ht="12.5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</row>
    <row r="516" spans="1:27" ht="12.5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</row>
    <row r="517" spans="1:27" ht="12.5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</row>
    <row r="518" spans="1:27" ht="12.5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</row>
    <row r="519" spans="1:27" ht="12.5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</row>
    <row r="520" spans="1:27" ht="12.5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</row>
    <row r="521" spans="1:27" ht="12.5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</row>
    <row r="522" spans="1:27" ht="12.5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</row>
    <row r="523" spans="1:27" ht="12.5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</row>
    <row r="524" spans="1:27" ht="12.5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</row>
    <row r="525" spans="1:27" ht="12.5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</row>
    <row r="526" spans="1:27" ht="12.5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</row>
    <row r="527" spans="1:27" ht="12.5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</row>
    <row r="528" spans="1:27" ht="12.5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</row>
    <row r="529" spans="1:27" ht="12.5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</row>
    <row r="530" spans="1:27" ht="12.5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</row>
    <row r="531" spans="1:27" ht="12.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</row>
    <row r="532" spans="1:27" ht="12.5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</row>
    <row r="533" spans="1:27" ht="12.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</row>
    <row r="534" spans="1:27" ht="12.5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</row>
    <row r="535" spans="1:27" ht="12.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</row>
    <row r="536" spans="1:27" ht="12.5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</row>
    <row r="537" spans="1:27" ht="12.5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</row>
    <row r="538" spans="1:27" ht="12.5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</row>
    <row r="539" spans="1:27" ht="12.5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</row>
    <row r="540" spans="1:27" ht="12.5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</row>
    <row r="541" spans="1:27" ht="12.5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</row>
    <row r="542" spans="1:27" ht="12.5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</row>
    <row r="543" spans="1:27" ht="12.5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</row>
    <row r="544" spans="1:27" ht="12.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</row>
    <row r="545" spans="1:27" ht="12.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</row>
    <row r="546" spans="1:27" ht="12.5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</row>
    <row r="547" spans="1:27" ht="12.5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</row>
    <row r="548" spans="1:27" ht="12.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</row>
    <row r="549" spans="1:27" ht="12.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</row>
    <row r="550" spans="1:27" ht="12.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</row>
    <row r="551" spans="1:27" ht="12.5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</row>
    <row r="552" spans="1:27" ht="12.5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</row>
    <row r="553" spans="1:27" ht="12.5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</row>
    <row r="554" spans="1:27" ht="12.5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</row>
    <row r="555" spans="1:27" ht="12.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</row>
    <row r="556" spans="1:27" ht="12.5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</row>
    <row r="557" spans="1:27" ht="12.5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</row>
    <row r="558" spans="1:27" ht="12.5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</row>
    <row r="559" spans="1:27" ht="12.5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</row>
    <row r="560" spans="1:27" ht="12.5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</row>
    <row r="561" spans="1:27" ht="12.5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</row>
    <row r="562" spans="1:27" ht="12.5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</row>
    <row r="563" spans="1:27" ht="12.5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</row>
    <row r="564" spans="1:27" ht="12.5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</row>
    <row r="565" spans="1:27" ht="12.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</row>
    <row r="566" spans="1:27" ht="12.5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</row>
    <row r="567" spans="1:27" ht="12.5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</row>
    <row r="568" spans="1:27" ht="12.5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</row>
    <row r="569" spans="1:27" ht="12.5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</row>
    <row r="570" spans="1:27" ht="12.5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</row>
    <row r="571" spans="1:27" ht="12.5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</row>
    <row r="572" spans="1:27" ht="12.5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</row>
    <row r="573" spans="1:27" ht="12.5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</row>
    <row r="574" spans="1:27" ht="12.5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</row>
    <row r="575" spans="1:27" ht="12.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</row>
    <row r="576" spans="1:27" ht="12.5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</row>
    <row r="577" spans="1:27" ht="12.5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</row>
    <row r="578" spans="1:27" ht="12.5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</row>
    <row r="579" spans="1:27" ht="12.5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</row>
    <row r="580" spans="1:27" ht="12.5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</row>
    <row r="581" spans="1:27" ht="12.5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</row>
    <row r="582" spans="1:27" ht="12.5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</row>
    <row r="583" spans="1:27" ht="12.5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</row>
    <row r="584" spans="1:27" ht="12.5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</row>
    <row r="585" spans="1:27" ht="12.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</row>
    <row r="586" spans="1:27" ht="12.5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</row>
    <row r="587" spans="1:27" ht="12.5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</row>
    <row r="588" spans="1:27" ht="12.5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</row>
    <row r="589" spans="1:27" ht="12.5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</row>
    <row r="590" spans="1:27" ht="12.5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</row>
    <row r="591" spans="1:27" ht="12.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</row>
    <row r="592" spans="1:27" ht="12.5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</row>
    <row r="593" spans="1:27" ht="12.5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</row>
    <row r="594" spans="1:27" ht="12.5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</row>
    <row r="595" spans="1:27" ht="12.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</row>
    <row r="596" spans="1:27" ht="12.5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</row>
    <row r="597" spans="1:27" ht="12.5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</row>
    <row r="598" spans="1:27" ht="12.5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</row>
    <row r="599" spans="1:27" ht="12.5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</row>
    <row r="600" spans="1:27" ht="12.5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</row>
    <row r="601" spans="1:27" ht="12.5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</row>
    <row r="602" spans="1:27" ht="12.5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</row>
    <row r="603" spans="1:27" ht="12.5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</row>
    <row r="604" spans="1:27" ht="12.5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</row>
    <row r="605" spans="1:27" ht="12.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</row>
    <row r="606" spans="1:27" ht="12.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</row>
    <row r="607" spans="1:27" ht="12.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</row>
    <row r="608" spans="1:27" ht="12.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</row>
    <row r="609" spans="1:27" ht="12.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</row>
    <row r="610" spans="1:27" ht="12.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</row>
    <row r="611" spans="1:27" ht="12.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</row>
    <row r="612" spans="1:27" ht="12.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</row>
    <row r="613" spans="1:27" ht="12.5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</row>
    <row r="614" spans="1:27" ht="12.5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</row>
    <row r="615" spans="1:27" ht="12.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</row>
    <row r="616" spans="1:27" ht="12.5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</row>
    <row r="617" spans="1:27" ht="12.5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</row>
    <row r="618" spans="1:27" ht="12.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</row>
    <row r="619" spans="1:27" ht="12.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</row>
    <row r="620" spans="1:27" ht="12.5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</row>
    <row r="621" spans="1:27" ht="12.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</row>
    <row r="622" spans="1:27" ht="12.5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</row>
    <row r="623" spans="1:27" ht="12.5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</row>
    <row r="624" spans="1:27" ht="12.5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</row>
    <row r="625" spans="1:27" ht="12.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</row>
    <row r="626" spans="1:27" ht="12.5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</row>
    <row r="627" spans="1:27" ht="12.5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</row>
    <row r="628" spans="1:27" ht="12.5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</row>
    <row r="629" spans="1:27" ht="12.5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</row>
    <row r="630" spans="1:27" ht="12.5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</row>
    <row r="631" spans="1:27" ht="12.5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</row>
    <row r="632" spans="1:27" ht="12.5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</row>
    <row r="633" spans="1:27" ht="12.5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</row>
    <row r="634" spans="1:27" ht="12.5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</row>
    <row r="635" spans="1:27" ht="12.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</row>
    <row r="636" spans="1:27" ht="12.5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</row>
    <row r="637" spans="1:27" ht="12.5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</row>
    <row r="638" spans="1:27" ht="12.5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</row>
    <row r="639" spans="1:27" ht="12.5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</row>
    <row r="640" spans="1:27" ht="12.5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</row>
    <row r="641" spans="1:27" ht="12.5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</row>
    <row r="642" spans="1:27" ht="12.5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</row>
    <row r="643" spans="1:27" ht="12.5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</row>
    <row r="644" spans="1:27" ht="12.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</row>
    <row r="645" spans="1:27" ht="12.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</row>
    <row r="646" spans="1:27" ht="12.5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</row>
    <row r="647" spans="1:27" ht="12.5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</row>
    <row r="648" spans="1:27" ht="12.5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</row>
    <row r="649" spans="1:27" ht="12.5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</row>
    <row r="650" spans="1:27" ht="12.5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</row>
    <row r="651" spans="1:27" ht="12.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</row>
    <row r="652" spans="1:27" ht="12.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</row>
    <row r="653" spans="1:27" ht="12.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</row>
    <row r="654" spans="1:27" ht="12.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</row>
    <row r="655" spans="1:27" ht="12.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</row>
    <row r="656" spans="1:27" ht="12.5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</row>
    <row r="657" spans="1:27" ht="12.5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</row>
    <row r="658" spans="1:27" ht="12.5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</row>
    <row r="659" spans="1:27" ht="12.5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</row>
    <row r="660" spans="1:27" ht="12.5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</row>
    <row r="661" spans="1:27" ht="12.5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</row>
    <row r="662" spans="1:27" ht="12.5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</row>
    <row r="663" spans="1:27" ht="12.5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</row>
    <row r="664" spans="1:27" ht="12.5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</row>
    <row r="665" spans="1:27" ht="12.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</row>
    <row r="666" spans="1:27" ht="12.5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</row>
    <row r="667" spans="1:27" ht="12.5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</row>
    <row r="668" spans="1:27" ht="12.5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</row>
    <row r="669" spans="1:27" ht="12.5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</row>
    <row r="670" spans="1:27" ht="12.5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</row>
    <row r="671" spans="1:27" ht="12.5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</row>
    <row r="672" spans="1:27" ht="12.5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</row>
    <row r="673" spans="1:27" ht="12.5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</row>
    <row r="674" spans="1:27" ht="12.5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</row>
    <row r="675" spans="1:27" ht="12.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</row>
    <row r="676" spans="1:27" ht="12.5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</row>
    <row r="677" spans="1:27" ht="12.5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</row>
    <row r="678" spans="1:27" ht="12.5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</row>
    <row r="679" spans="1:27" ht="12.5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</row>
    <row r="680" spans="1:27" ht="12.5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</row>
    <row r="681" spans="1:27" ht="12.5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</row>
    <row r="682" spans="1:27" ht="12.5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</row>
    <row r="683" spans="1:27" ht="12.5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</row>
    <row r="684" spans="1:27" ht="12.5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</row>
    <row r="685" spans="1:27" ht="12.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</row>
    <row r="686" spans="1:27" ht="12.5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</row>
    <row r="687" spans="1:27" ht="12.5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</row>
    <row r="688" spans="1:27" ht="12.5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</row>
    <row r="689" spans="1:27" ht="12.5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</row>
    <row r="690" spans="1:27" ht="12.5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</row>
    <row r="691" spans="1:27" ht="12.5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</row>
    <row r="692" spans="1:27" ht="12.5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</row>
    <row r="693" spans="1:27" ht="12.5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</row>
    <row r="694" spans="1:27" ht="12.5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</row>
    <row r="695" spans="1:27" ht="12.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</row>
    <row r="696" spans="1:27" ht="12.5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</row>
    <row r="697" spans="1:27" ht="12.5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</row>
    <row r="698" spans="1:27" ht="12.5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</row>
    <row r="699" spans="1:27" ht="12.5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</row>
    <row r="700" spans="1:27" ht="12.5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</row>
    <row r="701" spans="1:27" ht="12.5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</row>
    <row r="702" spans="1:27" ht="12.5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</row>
    <row r="703" spans="1:27" ht="12.5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</row>
    <row r="704" spans="1:27" ht="12.5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</row>
    <row r="705" spans="1:27" ht="12.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</row>
    <row r="706" spans="1:27" ht="12.5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</row>
    <row r="707" spans="1:27" ht="12.5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</row>
    <row r="708" spans="1:27" ht="12.5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</row>
    <row r="709" spans="1:27" ht="12.5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</row>
    <row r="710" spans="1:27" ht="12.5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</row>
    <row r="711" spans="1:27" ht="12.5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</row>
    <row r="712" spans="1:27" ht="12.5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</row>
    <row r="713" spans="1:27" ht="12.5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</row>
    <row r="714" spans="1:27" ht="12.5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</row>
    <row r="715" spans="1:27" ht="12.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</row>
    <row r="716" spans="1:27" ht="12.5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</row>
    <row r="717" spans="1:27" ht="12.5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</row>
    <row r="718" spans="1:27" ht="12.5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</row>
    <row r="719" spans="1:27" ht="12.5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</row>
    <row r="720" spans="1:27" ht="12.5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</row>
    <row r="721" spans="1:27" ht="12.5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</row>
    <row r="722" spans="1:27" ht="12.5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</row>
    <row r="723" spans="1:27" ht="12.5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</row>
    <row r="724" spans="1:27" ht="12.5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</row>
    <row r="725" spans="1:27" ht="12.5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</row>
    <row r="726" spans="1:27" ht="12.5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</row>
    <row r="727" spans="1:27" ht="12.5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</row>
    <row r="728" spans="1:27" ht="12.5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</row>
    <row r="729" spans="1:27" ht="12.5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</row>
    <row r="730" spans="1:27" ht="12.5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</row>
    <row r="731" spans="1:27" ht="12.5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</row>
    <row r="732" spans="1:27" ht="12.5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</row>
    <row r="733" spans="1:27" ht="12.5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</row>
    <row r="734" spans="1:27" ht="12.5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</row>
    <row r="735" spans="1:27" ht="12.5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</row>
    <row r="736" spans="1:27" ht="12.5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</row>
    <row r="737" spans="1:27" ht="12.5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</row>
    <row r="738" spans="1:27" ht="12.5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</row>
    <row r="739" spans="1:27" ht="12.5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</row>
    <row r="740" spans="1:27" ht="12.5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</row>
    <row r="741" spans="1:27" ht="12.5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</row>
    <row r="742" spans="1:27" ht="12.5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</row>
    <row r="743" spans="1:27" ht="12.5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</row>
    <row r="744" spans="1:27" ht="12.5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</row>
    <row r="745" spans="1:27" ht="12.5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</row>
    <row r="746" spans="1:27" ht="12.5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</row>
    <row r="747" spans="1:27" ht="12.5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</row>
    <row r="748" spans="1:27" ht="12.5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</row>
    <row r="749" spans="1:27" ht="12.5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</row>
    <row r="750" spans="1:27" ht="12.5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</row>
    <row r="751" spans="1:27" ht="12.5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</row>
    <row r="752" spans="1:27" ht="12.5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</row>
    <row r="753" spans="1:27" ht="12.5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</row>
    <row r="754" spans="1:27" ht="12.5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</row>
    <row r="755" spans="1:27" ht="12.5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</row>
    <row r="756" spans="1:27" ht="12.5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</row>
    <row r="757" spans="1:27" ht="12.5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</row>
    <row r="758" spans="1:27" ht="12.5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</row>
    <row r="759" spans="1:27" ht="12.5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</row>
    <row r="760" spans="1:27" ht="12.5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</row>
    <row r="761" spans="1:27" ht="12.5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</row>
    <row r="762" spans="1:27" ht="12.5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</row>
    <row r="763" spans="1:27" ht="12.5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</row>
    <row r="764" spans="1:27" ht="12.5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</row>
    <row r="765" spans="1:27" ht="12.5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</row>
    <row r="766" spans="1:27" ht="12.5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</row>
    <row r="767" spans="1:27" ht="12.5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</row>
    <row r="768" spans="1:27" ht="12.5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</row>
    <row r="769" spans="1:27" ht="12.5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</row>
    <row r="770" spans="1:27" ht="12.5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</row>
    <row r="771" spans="1:27" ht="12.5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</row>
    <row r="772" spans="1:27" ht="12.5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</row>
    <row r="773" spans="1:27" ht="12.5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</row>
    <row r="774" spans="1:27" ht="12.5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</row>
    <row r="775" spans="1:27" ht="12.5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</row>
    <row r="776" spans="1:27" ht="12.5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</row>
    <row r="777" spans="1:27" ht="12.5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</row>
    <row r="778" spans="1:27" ht="12.5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</row>
    <row r="779" spans="1:27" ht="12.5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</row>
    <row r="780" spans="1:27" ht="12.5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</row>
    <row r="781" spans="1:27" ht="12.5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</row>
    <row r="782" spans="1:27" ht="12.5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</row>
    <row r="783" spans="1:27" ht="12.5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</row>
    <row r="784" spans="1:27" ht="12.5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</row>
    <row r="785" spans="1:27" ht="12.5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</row>
    <row r="786" spans="1:27" ht="12.5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</row>
    <row r="787" spans="1:27" ht="12.5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</row>
    <row r="788" spans="1:27" ht="12.5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</row>
    <row r="789" spans="1:27" ht="12.5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</row>
    <row r="790" spans="1:27" ht="12.5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</row>
    <row r="791" spans="1:27" ht="12.5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</row>
    <row r="792" spans="1:27" ht="12.5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</row>
    <row r="793" spans="1:27" ht="12.5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</row>
    <row r="794" spans="1:27" ht="12.5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</row>
    <row r="795" spans="1:27" ht="12.5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</row>
    <row r="796" spans="1:27" ht="12.5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</row>
    <row r="797" spans="1:27" ht="12.5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</row>
    <row r="798" spans="1:27" ht="12.5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</row>
    <row r="799" spans="1:27" ht="12.5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</row>
    <row r="800" spans="1:27" ht="12.5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</row>
    <row r="801" spans="1:27" ht="12.5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</row>
    <row r="802" spans="1:27" ht="12.5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</row>
    <row r="803" spans="1:27" ht="12.5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</row>
    <row r="804" spans="1:27" ht="12.5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</row>
    <row r="805" spans="1:27" ht="12.5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</row>
    <row r="806" spans="1:27" ht="12.5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</row>
    <row r="807" spans="1:27" ht="12.5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</row>
    <row r="808" spans="1:27" ht="12.5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</row>
    <row r="809" spans="1:27" ht="12.5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</row>
    <row r="810" spans="1:27" ht="12.5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</row>
    <row r="811" spans="1:27" ht="12.5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</row>
    <row r="812" spans="1:27" ht="12.5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</row>
    <row r="813" spans="1:27" ht="12.5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</row>
    <row r="814" spans="1:27" ht="12.5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</row>
    <row r="815" spans="1:27" ht="12.5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</row>
    <row r="816" spans="1:27" ht="12.5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</row>
    <row r="817" spans="1:27" ht="12.5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</row>
    <row r="818" spans="1:27" ht="12.5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</row>
    <row r="819" spans="1:27" ht="12.5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</row>
    <row r="820" spans="1:27" ht="12.5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</row>
    <row r="821" spans="1:27" ht="12.5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</row>
    <row r="822" spans="1:27" ht="12.5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</row>
    <row r="823" spans="1:27" ht="12.5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</row>
    <row r="824" spans="1:27" ht="12.5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</row>
    <row r="825" spans="1:27" ht="12.5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</row>
    <row r="826" spans="1:27" ht="12.5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</row>
    <row r="827" spans="1:27" ht="12.5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</row>
    <row r="828" spans="1:27" ht="12.5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</row>
    <row r="829" spans="1:27" ht="12.5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</row>
    <row r="830" spans="1:27" ht="12.5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</row>
    <row r="831" spans="1:27" ht="12.5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</row>
    <row r="832" spans="1:27" ht="12.5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</row>
    <row r="833" spans="1:27" ht="12.5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</row>
    <row r="834" spans="1:27" ht="12.5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</row>
    <row r="835" spans="1:27" ht="12.5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</row>
    <row r="836" spans="1:27" ht="12.5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</row>
    <row r="837" spans="1:27" ht="12.5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</row>
    <row r="838" spans="1:27" ht="12.5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</row>
    <row r="839" spans="1:27" ht="12.5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</row>
    <row r="840" spans="1:27" ht="12.5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</row>
    <row r="841" spans="1:27" ht="12.5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</row>
    <row r="842" spans="1:27" ht="12.5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</row>
    <row r="843" spans="1:27" ht="12.5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</row>
    <row r="844" spans="1:27" ht="12.5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</row>
    <row r="845" spans="1:27" ht="12.5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</row>
    <row r="846" spans="1:27" ht="12.5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</row>
    <row r="847" spans="1:27" ht="12.5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</row>
    <row r="848" spans="1:27" ht="12.5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</row>
    <row r="849" spans="1:27" ht="12.5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</row>
    <row r="850" spans="1:27" ht="12.5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</row>
    <row r="851" spans="1:27" ht="12.5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</row>
    <row r="852" spans="1:27" ht="12.5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</row>
    <row r="853" spans="1:27" ht="12.5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</row>
    <row r="854" spans="1:27" ht="12.5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</row>
    <row r="855" spans="1:27" ht="12.5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</row>
    <row r="856" spans="1:27" ht="12.5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</row>
    <row r="857" spans="1:27" ht="12.5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</row>
    <row r="858" spans="1:27" ht="12.5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</row>
    <row r="859" spans="1:27" ht="12.5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</row>
    <row r="860" spans="1:27" ht="12.5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</row>
    <row r="861" spans="1:27" ht="12.5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</row>
    <row r="862" spans="1:27" ht="12.5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</row>
    <row r="863" spans="1:27" ht="12.5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</row>
    <row r="864" spans="1:27" ht="12.5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</row>
    <row r="865" spans="1:27" ht="12.5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</row>
    <row r="866" spans="1:27" ht="12.5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</row>
    <row r="867" spans="1:27" ht="12.5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</row>
    <row r="868" spans="1:27" ht="12.5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</row>
    <row r="869" spans="1:27" ht="12.5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</row>
    <row r="870" spans="1:27" ht="12.5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</row>
    <row r="871" spans="1:27" ht="12.5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</row>
    <row r="872" spans="1:27" ht="12.5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</row>
    <row r="873" spans="1:27" ht="12.5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</row>
    <row r="874" spans="1:27" ht="12.5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</row>
    <row r="875" spans="1:27" ht="12.5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</row>
    <row r="876" spans="1:27" ht="12.5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</row>
    <row r="877" spans="1:27" ht="12.5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</row>
    <row r="878" spans="1:27" ht="12.5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</row>
    <row r="879" spans="1:27" ht="12.5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</row>
    <row r="880" spans="1:27" ht="12.5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</row>
    <row r="881" spans="1:27" ht="12.5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</row>
    <row r="882" spans="1:27" ht="12.5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</row>
    <row r="883" spans="1:27" ht="12.5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</row>
    <row r="884" spans="1:27" ht="12.5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</row>
    <row r="885" spans="1:27" ht="12.5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</row>
    <row r="886" spans="1:27" ht="12.5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</row>
    <row r="887" spans="1:27" ht="12.5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</row>
    <row r="888" spans="1:27" ht="12.5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</row>
    <row r="889" spans="1:27" ht="12.5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</row>
    <row r="890" spans="1:27" ht="12.5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</row>
    <row r="891" spans="1:27" ht="12.5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</row>
    <row r="892" spans="1:27" ht="12.5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</row>
    <row r="893" spans="1:27" ht="12.5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</row>
    <row r="894" spans="1:27" ht="12.5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</row>
    <row r="895" spans="1:27" ht="12.5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</row>
    <row r="896" spans="1:27" ht="12.5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</row>
    <row r="897" spans="1:27" ht="12.5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</row>
    <row r="898" spans="1:27" ht="12.5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</row>
    <row r="899" spans="1:27" ht="12.5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</row>
    <row r="900" spans="1:27" ht="12.5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</row>
    <row r="901" spans="1:27" ht="12.5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</row>
    <row r="902" spans="1:27" ht="12.5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</row>
    <row r="903" spans="1:27" ht="12.5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</row>
    <row r="904" spans="1:27" ht="12.5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</row>
    <row r="905" spans="1:27" ht="12.5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</row>
    <row r="906" spans="1:27" ht="12.5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</row>
    <row r="907" spans="1:27" ht="12.5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</row>
    <row r="908" spans="1:27" ht="12.5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</row>
    <row r="909" spans="1:27" ht="12.5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</row>
    <row r="910" spans="1:27" ht="12.5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</row>
    <row r="911" spans="1:27" ht="12.5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</row>
    <row r="912" spans="1:27" ht="12.5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</row>
    <row r="913" spans="1:27" ht="12.5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</row>
    <row r="914" spans="1:27" ht="12.5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</row>
    <row r="915" spans="1:27" ht="12.5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</row>
    <row r="916" spans="1:27" ht="12.5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</row>
    <row r="917" spans="1:27" ht="12.5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</row>
    <row r="918" spans="1:27" ht="12.5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</row>
    <row r="919" spans="1:27" ht="12.5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</row>
    <row r="920" spans="1:27" ht="12.5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</row>
    <row r="921" spans="1:27" ht="12.5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</row>
    <row r="922" spans="1:27" ht="12.5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</row>
    <row r="923" spans="1:27" ht="12.5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</row>
    <row r="924" spans="1:27" ht="12.5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</row>
    <row r="925" spans="1:27" ht="12.5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</row>
    <row r="926" spans="1:27" ht="12.5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</row>
    <row r="927" spans="1:27" ht="12.5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</row>
    <row r="928" spans="1:27" ht="12.5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</row>
    <row r="929" spans="1:27" ht="12.5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</row>
    <row r="930" spans="1:27" ht="12.5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</row>
    <row r="931" spans="1:27" ht="12.5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</row>
    <row r="932" spans="1:27" ht="12.5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</row>
    <row r="933" spans="1:27" ht="12.5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</row>
    <row r="934" spans="1:27" ht="12.5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</row>
    <row r="935" spans="1:27" ht="12.5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</row>
    <row r="936" spans="1:27" ht="12.5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</row>
    <row r="937" spans="1:27" ht="12.5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</row>
    <row r="938" spans="1:27" ht="12.5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</row>
    <row r="939" spans="1:27" ht="12.5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</row>
    <row r="940" spans="1:27" ht="12.5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</row>
    <row r="941" spans="1:27" ht="12.5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</row>
    <row r="942" spans="1:27" ht="12.5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</row>
    <row r="943" spans="1:27" ht="12.5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</row>
    <row r="944" spans="1:27" ht="12.5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</row>
    <row r="945" spans="1:27" ht="12.5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</row>
    <row r="946" spans="1:27" ht="12.5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</row>
    <row r="947" spans="1:27" ht="12.5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</row>
    <row r="948" spans="1:27" ht="12.5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</row>
    <row r="949" spans="1:27" ht="12.5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</row>
    <row r="950" spans="1:27" ht="12.5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</row>
    <row r="951" spans="1:27" ht="12.5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</row>
    <row r="952" spans="1:27" ht="12.5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</row>
    <row r="953" spans="1:27" ht="12.5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</row>
    <row r="954" spans="1:27" ht="12.5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</row>
    <row r="955" spans="1:27" ht="12.5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</row>
    <row r="956" spans="1:27" ht="12.5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</row>
    <row r="957" spans="1:27" ht="12.5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</row>
    <row r="958" spans="1:27" ht="12.5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</row>
    <row r="959" spans="1:27" ht="12.5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</row>
    <row r="960" spans="1:27" ht="12.5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</row>
    <row r="961" spans="1:27" ht="12.5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</row>
    <row r="962" spans="1:27" ht="12.5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</row>
    <row r="963" spans="1:27" ht="12.5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</row>
    <row r="964" spans="1:27" ht="12.5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</row>
    <row r="965" spans="1:27" ht="12.5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</row>
    <row r="966" spans="1:27" ht="12.5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</row>
    <row r="967" spans="1:27" ht="12.5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</row>
    <row r="968" spans="1:27" ht="12.5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</row>
    <row r="969" spans="1:27" ht="12.5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</row>
    <row r="970" spans="1:27" ht="12.5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</row>
    <row r="971" spans="1:27" ht="12.5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</row>
    <row r="972" spans="1:27" ht="12.5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</row>
    <row r="973" spans="1:27" ht="12.5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</row>
    <row r="974" spans="1:27" ht="12.5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</row>
    <row r="975" spans="1:27" ht="12.5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</row>
    <row r="976" spans="1:27" ht="12.5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</row>
    <row r="977" spans="1:27" ht="12.5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</row>
    <row r="978" spans="1:27" ht="12.5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</row>
    <row r="979" spans="1:27" ht="12.5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</row>
    <row r="980" spans="1:27" ht="12.5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</row>
    <row r="981" spans="1:27" ht="12.5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</row>
    <row r="982" spans="1:27" ht="12.5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</row>
    <row r="983" spans="1:27" ht="12.5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</row>
    <row r="984" spans="1:27" ht="12.5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</row>
    <row r="985" spans="1:27" ht="12.5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</row>
    <row r="986" spans="1:27" ht="12.5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</row>
    <row r="987" spans="1:27" ht="12.5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</row>
    <row r="988" spans="1:27" ht="12.5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</row>
    <row r="989" spans="1:27" ht="12.5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</row>
    <row r="990" spans="1:27" ht="12.5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</row>
    <row r="991" spans="1:27" ht="12.5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</row>
    <row r="992" spans="1:27" ht="12.5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</row>
    <row r="993" spans="1:27" ht="12.5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</row>
    <row r="994" spans="1:27" ht="12.5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</row>
    <row r="995" spans="1:27" ht="12.5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</row>
    <row r="996" spans="1:27" ht="12.5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</row>
    <row r="997" spans="1:27" ht="12.5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</row>
    <row r="998" spans="1:27" ht="12.5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</row>
    <row r="999" spans="1:27" ht="12.5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</row>
    <row r="1000" spans="1:27" ht="12.5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</row>
    <row r="1001" spans="1:27" ht="12.5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  <c r="AA1001" s="23"/>
    </row>
    <row r="1002" spans="1:27" ht="12.5">
      <c r="A1002" s="23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  <c r="AA1002" s="23"/>
    </row>
    <row r="1003" spans="1:27" ht="12.5">
      <c r="A1003" s="23"/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23"/>
      <c r="Z1003" s="23"/>
      <c r="AA1003" s="23"/>
    </row>
    <row r="1004" spans="1:27" ht="12.5">
      <c r="A1004" s="23"/>
      <c r="B1004" s="23"/>
      <c r="C1004" s="23"/>
      <c r="D1004" s="23"/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  <c r="Z1004" s="23"/>
      <c r="AA1004" s="23"/>
    </row>
  </sheetData>
  <autoFilter ref="B1:AA1004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Schema</vt:lpstr>
      <vt:lpstr>Uträkning</vt:lpstr>
      <vt:lpstr>Anmälda lag 2024</vt:lpstr>
      <vt:lpstr>Anmälda lag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 Trönell</cp:lastModifiedBy>
  <dcterms:created xsi:type="dcterms:W3CDTF">2024-10-08T18:35:51Z</dcterms:created>
  <dcterms:modified xsi:type="dcterms:W3CDTF">2024-12-17T20:49:10Z</dcterms:modified>
</cp:coreProperties>
</file>