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ir_\Documents\Gs 2122\23_24 Gamla Stan\"/>
    </mc:Choice>
  </mc:AlternateContent>
  <xr:revisionPtr revIDLastSave="0" documentId="8_{A9042525-2750-47FE-9B68-F1339C8874BD}" xr6:coauthVersionLast="47" xr6:coauthVersionMax="47" xr10:uidLastSave="{00000000-0000-0000-0000-000000000000}"/>
  <bookViews>
    <workbookView xWindow="-120" yWindow="-120" windowWidth="29040" windowHeight="15840" tabRatio="305" xr2:uid="{00000000-000D-0000-FFFF-FFFF00000000}"/>
  </bookViews>
  <sheets>
    <sheet name="Budget" sheetId="1" r:id="rId1"/>
    <sheet name="Hallhyror 22_23" sheetId="2" r:id="rId2"/>
    <sheet name="Blad1" sheetId="3" r:id="rId3"/>
  </sheets>
  <definedNames>
    <definedName name="_xlnm.Print_Area" localSheetId="0">Budget!$A:$C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B5" i="1"/>
  <c r="B20" i="1"/>
  <c r="K21" i="1"/>
  <c r="B7" i="1" s="1"/>
  <c r="B16" i="1" s="1"/>
  <c r="J21" i="1"/>
  <c r="B6" i="1"/>
  <c r="B33" i="1"/>
  <c r="D33" i="1" s="1"/>
  <c r="D27" i="1"/>
  <c r="D28" i="1"/>
  <c r="B21" i="1"/>
  <c r="B23" i="1" l="1"/>
  <c r="B13" i="1"/>
  <c r="D20" i="1" l="1"/>
  <c r="D22" i="1"/>
  <c r="D29" i="1"/>
  <c r="D30" i="1"/>
  <c r="D26" i="1"/>
  <c r="D15" i="1"/>
  <c r="D16" i="1" l="1"/>
  <c r="D13" i="1" l="1"/>
  <c r="D23" i="1" l="1"/>
  <c r="B17" i="1" l="1"/>
  <c r="B34" i="1" s="1"/>
  <c r="D34" i="1" l="1"/>
  <c r="B35" i="1"/>
  <c r="D17" i="1"/>
  <c r="B37" i="1"/>
  <c r="B36" i="1" l="1"/>
  <c r="D35" i="1"/>
</calcChain>
</file>

<file path=xl/sharedStrings.xml><?xml version="1.0" encoding="utf-8"?>
<sst xmlns="http://schemas.openxmlformats.org/spreadsheetml/2006/main" count="149" uniqueCount="118">
  <si>
    <t>Gamla Stan IBK</t>
  </si>
  <si>
    <t>Lag</t>
  </si>
  <si>
    <t>Antal spelare</t>
  </si>
  <si>
    <t>Antal träningar</t>
  </si>
  <si>
    <t>Domarkostnad</t>
  </si>
  <si>
    <t>Endast hemmamatcher</t>
  </si>
  <si>
    <t>Fikaförsäljning</t>
  </si>
  <si>
    <t>Att betala till förening</t>
  </si>
  <si>
    <t>Önskat belopp i kassan vid säsongens slut</t>
  </si>
  <si>
    <t>Summa spelaravgift</t>
  </si>
  <si>
    <t>Avgift per spelare</t>
  </si>
  <si>
    <t>Per spelare</t>
  </si>
  <si>
    <t>Serieavgift</t>
  </si>
  <si>
    <t>Född</t>
  </si>
  <si>
    <t>Kostnad</t>
  </si>
  <si>
    <t>Kassabelopp vid säsongens start</t>
  </si>
  <si>
    <t>Licenskostnad per spelare</t>
  </si>
  <si>
    <t>Förutsättningar</t>
  </si>
  <si>
    <t>Kommentar</t>
  </si>
  <si>
    <t>Säsongsstart</t>
  </si>
  <si>
    <t>Säsongsslut</t>
  </si>
  <si>
    <t>Fyll i de gula fälten</t>
  </si>
  <si>
    <t>Avrundat till 10-tal kronor</t>
  </si>
  <si>
    <t>Ex F06</t>
  </si>
  <si>
    <t>Röd licens</t>
  </si>
  <si>
    <t>13-15år</t>
  </si>
  <si>
    <t>10-12år</t>
  </si>
  <si>
    <t>Blå licens</t>
  </si>
  <si>
    <t>A-licens</t>
  </si>
  <si>
    <t>16-19år</t>
  </si>
  <si>
    <t>Grön licens</t>
  </si>
  <si>
    <t>6-9år</t>
  </si>
  <si>
    <t>Antal</t>
  </si>
  <si>
    <t>Ev inkomst från fikaförsäljning</t>
  </si>
  <si>
    <t>Intäkter från kampanjer</t>
  </si>
  <si>
    <t>Ev intäkter vid försäljning</t>
  </si>
  <si>
    <t>Lagets budget</t>
  </si>
  <si>
    <t>Serieavgifter</t>
  </si>
  <si>
    <t>Grön</t>
  </si>
  <si>
    <t>Blå</t>
  </si>
  <si>
    <t>Röd</t>
  </si>
  <si>
    <t>Utveckling</t>
  </si>
  <si>
    <t>kr</t>
  </si>
  <si>
    <t>Avgift förbundet, se lista höger.</t>
  </si>
  <si>
    <t>Balder A</t>
  </si>
  <si>
    <t>40*20</t>
  </si>
  <si>
    <t>Balder B</t>
  </si>
  <si>
    <t>Eddahallen A</t>
  </si>
  <si>
    <t>Eddahallen B</t>
  </si>
  <si>
    <t>21*12</t>
  </si>
  <si>
    <t>43/22</t>
  </si>
  <si>
    <t>20*40</t>
  </si>
  <si>
    <t>Moröbacke A</t>
  </si>
  <si>
    <t>Norrhammar</t>
  </si>
  <si>
    <t>33,5*16</t>
  </si>
  <si>
    <t>Storlekar</t>
  </si>
  <si>
    <t>Lejonström</t>
  </si>
  <si>
    <t>Hall</t>
  </si>
  <si>
    <t>Kr/tim för träning</t>
  </si>
  <si>
    <t>Se tabell till höger kr per träningstillfälle (lokalhyra)</t>
  </si>
  <si>
    <t>Lokalhyra</t>
  </si>
  <si>
    <t>Kostnader för matcher</t>
  </si>
  <si>
    <t>Se tabell till höger (glöm inte att uppskatta ev reseersättning)</t>
  </si>
  <si>
    <t>Resor</t>
  </si>
  <si>
    <t>Match (alla lokaler) junior</t>
  </si>
  <si>
    <t>Match senior</t>
  </si>
  <si>
    <t>OBS Betalas till föreningen</t>
  </si>
  <si>
    <t>Se fliken Hallhyror</t>
  </si>
  <si>
    <t>Summa utgifter</t>
  </si>
  <si>
    <t>Summa intäkter</t>
  </si>
  <si>
    <t>Övriga kostnader</t>
  </si>
  <si>
    <t xml:space="preserve">Cup, avslutning, lagutrustning m.m. </t>
  </si>
  <si>
    <t>Summa matchkostnader</t>
  </si>
  <si>
    <t>43*22</t>
  </si>
  <si>
    <t>Föreningens kostnader</t>
  </si>
  <si>
    <t>(Inkl. försäkring)</t>
  </si>
  <si>
    <t>Att betala till föreningen</t>
  </si>
  <si>
    <t>Summering</t>
  </si>
  <si>
    <t>Utgifter har positivt tecken, ex 500kr</t>
  </si>
  <si>
    <t>Inkomster och tillgångar har negativt tecken, ex -460kr</t>
  </si>
  <si>
    <t>Kommentarer om denna mall</t>
  </si>
  <si>
    <t>Det är oftast två domare per match</t>
  </si>
  <si>
    <t>Domarkostnad per domare</t>
  </si>
  <si>
    <t>Lokalhyra träning i hall</t>
  </si>
  <si>
    <t>Fyll i tabell "Lokalhyra träning i hall" till höger</t>
  </si>
  <si>
    <t>Lokalhyra träningar</t>
  </si>
  <si>
    <t>Storlek</t>
  </si>
  <si>
    <t>Spelarlicenser</t>
  </si>
  <si>
    <t>Licens kostnad</t>
  </si>
  <si>
    <t>Antal hemmamatcher</t>
  </si>
  <si>
    <t>3mot3</t>
  </si>
  <si>
    <t>4mot 4</t>
  </si>
  <si>
    <t>5mot5</t>
  </si>
  <si>
    <t>Utveckling dam</t>
  </si>
  <si>
    <t>Utveckling herr</t>
  </si>
  <si>
    <t>3 dagar innan annars full taxa!</t>
  </si>
  <si>
    <t>Florahallen</t>
  </si>
  <si>
    <t>plus domar admin</t>
  </si>
  <si>
    <t xml:space="preserve">Boka av tider! </t>
  </si>
  <si>
    <t>3dagar före</t>
  </si>
  <si>
    <t>Sarg kvar</t>
  </si>
  <si>
    <t>500kr böter</t>
  </si>
  <si>
    <t>Svart/ Lila</t>
  </si>
  <si>
    <t>Licenser</t>
  </si>
  <si>
    <t>Svart / lila licens</t>
  </si>
  <si>
    <t>2012-2014(10-12 år)</t>
  </si>
  <si>
    <t>2015 eller snare (0-9 år)</t>
  </si>
  <si>
    <t>2005 och äldre</t>
  </si>
  <si>
    <t>2008-2011 (13-15 år)</t>
  </si>
  <si>
    <t>https://www.innebandy.se/vasterbotten/domare/domararvoden</t>
  </si>
  <si>
    <t>Medlemsavgift 23/24 åk 1-3</t>
  </si>
  <si>
    <t>Medlemsavgift 23/24 &gt; åk 3</t>
  </si>
  <si>
    <t>P11</t>
  </si>
  <si>
    <t>Bussar, bilersättning, mm 9000kr - Umeå-Skellefteå</t>
  </si>
  <si>
    <t>Medlems åk 1-3 &gt; 400kr, åk3 &gt; 600kr</t>
  </si>
  <si>
    <t>Medlems avgifter 600kr</t>
  </si>
  <si>
    <t>Medlems avgifter 400kr</t>
  </si>
  <si>
    <t>Medlemsavgifter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</si>
</sst>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99999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0" xfId="0" quotePrefix="1"/>
    <xf numFmtId="0" fontId="2" fillId="0" borderId="0" xfId="0" applyFont="1"/>
    <xf numFmtId="0" fontId="0" fillId="2" borderId="0" xfId="0" applyFill="1"/>
    <xf numFmtId="0" fontId="0" fillId="0" borderId="2" xfId="0" applyBorder="1"/>
    <xf numFmtId="0" fontId="2" fillId="0" borderId="1" xfId="0" applyFont="1" applyBorder="1"/>
    <xf numFmtId="0" fontId="3" fillId="0" borderId="0" xfId="0" applyFont="1"/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quotePrefix="1" applyNumberFormat="1"/>
    <xf numFmtId="6" fontId="0" fillId="0" borderId="0" xfId="0" applyNumberFormat="1"/>
    <xf numFmtId="0" fontId="5" fillId="0" borderId="0" xfId="0" applyFont="1"/>
    <xf numFmtId="6" fontId="0" fillId="0" borderId="0" xfId="0" applyNumberFormat="1" applyAlignment="1">
      <alignment horizontal="right"/>
    </xf>
    <xf numFmtId="3" fontId="0" fillId="2" borderId="1" xfId="0" applyNumberForma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0" fillId="2" borderId="1" xfId="0" applyFill="1" applyBorder="1"/>
    <xf numFmtId="3" fontId="2" fillId="0" borderId="0" xfId="0" applyNumberFormat="1" applyFont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6" fontId="2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554712</xdr:colOff>
      <xdr:row>22</xdr:row>
      <xdr:rowOff>171450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53B40BA-38AA-4683-BED9-99C5777D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9512" cy="43624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114300</xdr:rowOff>
    </xdr:from>
    <xdr:to>
      <xdr:col>14</xdr:col>
      <xdr:colOff>26933</xdr:colOff>
      <xdr:row>45</xdr:row>
      <xdr:rowOff>46783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2AE6F47-8558-452B-AAD0-0958FDF97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686300"/>
          <a:ext cx="8561332" cy="393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workbookViewId="0">
      <selection activeCell="D15" sqref="D15"/>
    </sheetView>
  </sheetViews>
  <sheetFormatPr defaultColWidth="8.85546875" defaultRowHeight="15" x14ac:dyDescent="0.25"/>
  <cols>
    <col min="1" max="1" width="22.85546875" customWidth="1"/>
    <col min="2" max="2" width="12.140625" style="11" customWidth="1"/>
    <col min="3" max="3" width="55.140625" customWidth="1"/>
    <col min="4" max="5" width="23.7109375" customWidth="1"/>
    <col min="6" max="6" width="9.7109375" style="14" customWidth="1"/>
    <col min="7" max="7" width="5.7109375" bestFit="1" customWidth="1"/>
    <col min="8" max="8" width="3.7109375" customWidth="1"/>
    <col min="9" max="9" width="19.42578125" customWidth="1"/>
    <col min="10" max="10" width="8.85546875" style="1" customWidth="1"/>
    <col min="11" max="11" width="10.7109375" customWidth="1"/>
    <col min="13" max="13" width="13.42578125" customWidth="1"/>
    <col min="15" max="15" width="17" customWidth="1"/>
    <col min="16" max="16" width="19.7109375" customWidth="1"/>
  </cols>
  <sheetData>
    <row r="1" spans="1:19" x14ac:dyDescent="0.25">
      <c r="A1" t="s">
        <v>0</v>
      </c>
      <c r="C1" s="9" t="s">
        <v>21</v>
      </c>
      <c r="D1" s="5" t="s">
        <v>16</v>
      </c>
      <c r="E1" s="5"/>
      <c r="M1" s="8" t="s">
        <v>37</v>
      </c>
      <c r="N1" s="8" t="s">
        <v>42</v>
      </c>
      <c r="O1" t="s">
        <v>97</v>
      </c>
      <c r="P1" s="8" t="s">
        <v>82</v>
      </c>
      <c r="Q1" t="s">
        <v>90</v>
      </c>
      <c r="R1" t="s">
        <v>91</v>
      </c>
      <c r="S1" t="s">
        <v>92</v>
      </c>
    </row>
    <row r="2" spans="1:19" x14ac:dyDescent="0.25">
      <c r="A2" s="8" t="s">
        <v>17</v>
      </c>
      <c r="B2" s="12"/>
      <c r="C2" s="2" t="s">
        <v>18</v>
      </c>
      <c r="D2" s="2" t="s">
        <v>13</v>
      </c>
      <c r="E2" s="2"/>
      <c r="F2" s="15" t="s">
        <v>14</v>
      </c>
      <c r="G2" s="2" t="s">
        <v>32</v>
      </c>
    </row>
    <row r="3" spans="1:19" x14ac:dyDescent="0.25">
      <c r="A3" t="s">
        <v>1</v>
      </c>
      <c r="B3" s="10" t="s">
        <v>112</v>
      </c>
      <c r="C3" t="s">
        <v>23</v>
      </c>
      <c r="D3" t="s">
        <v>106</v>
      </c>
      <c r="E3" t="s">
        <v>30</v>
      </c>
      <c r="F3" s="19">
        <v>70</v>
      </c>
      <c r="G3" s="6"/>
      <c r="I3" t="s">
        <v>30</v>
      </c>
      <c r="J3" s="1" t="s">
        <v>31</v>
      </c>
      <c r="M3" t="s">
        <v>38</v>
      </c>
      <c r="N3">
        <v>3000</v>
      </c>
      <c r="O3" s="17">
        <v>500</v>
      </c>
      <c r="P3" t="s">
        <v>38</v>
      </c>
      <c r="Q3" s="17">
        <v>70</v>
      </c>
    </row>
    <row r="4" spans="1:19" x14ac:dyDescent="0.25">
      <c r="A4" t="s">
        <v>2</v>
      </c>
      <c r="B4" s="13">
        <v>30</v>
      </c>
      <c r="D4" s="16" t="s">
        <v>105</v>
      </c>
      <c r="E4" s="16" t="s">
        <v>27</v>
      </c>
      <c r="F4" s="19">
        <v>120</v>
      </c>
      <c r="G4" s="6"/>
      <c r="I4" t="s">
        <v>27</v>
      </c>
      <c r="J4" s="1" t="s">
        <v>26</v>
      </c>
      <c r="M4" t="s">
        <v>39</v>
      </c>
      <c r="N4">
        <v>3000</v>
      </c>
      <c r="O4" s="17">
        <v>500</v>
      </c>
      <c r="P4" t="s">
        <v>39</v>
      </c>
      <c r="R4" s="17">
        <v>200</v>
      </c>
    </row>
    <row r="5" spans="1:19" x14ac:dyDescent="0.25">
      <c r="A5" t="s">
        <v>87</v>
      </c>
      <c r="B5" s="11">
        <f>SUMPRODUCT(F3:F6,G3:G6)</f>
        <v>5100</v>
      </c>
      <c r="C5" t="s">
        <v>88</v>
      </c>
      <c r="D5" s="4" t="s">
        <v>108</v>
      </c>
      <c r="E5" s="4" t="s">
        <v>24</v>
      </c>
      <c r="F5" s="19">
        <v>170</v>
      </c>
      <c r="G5" s="6">
        <v>30</v>
      </c>
      <c r="I5" t="s">
        <v>24</v>
      </c>
      <c r="J5" s="1" t="s">
        <v>25</v>
      </c>
      <c r="M5" t="s">
        <v>40</v>
      </c>
      <c r="N5">
        <v>3000</v>
      </c>
      <c r="O5" s="17">
        <v>500</v>
      </c>
      <c r="P5" t="s">
        <v>40</v>
      </c>
      <c r="S5" s="17">
        <v>270</v>
      </c>
    </row>
    <row r="6" spans="1:19" x14ac:dyDescent="0.25">
      <c r="A6" t="s">
        <v>3</v>
      </c>
      <c r="B6" s="11">
        <f>SUM(J14:J20)</f>
        <v>85</v>
      </c>
      <c r="C6" t="s">
        <v>84</v>
      </c>
      <c r="D6" t="s">
        <v>107</v>
      </c>
      <c r="E6" t="s">
        <v>104</v>
      </c>
      <c r="F6" s="19">
        <v>340</v>
      </c>
      <c r="G6" s="6"/>
      <c r="I6" t="s">
        <v>28</v>
      </c>
      <c r="J6" s="1" t="s">
        <v>29</v>
      </c>
      <c r="M6" t="s">
        <v>41</v>
      </c>
      <c r="N6">
        <v>5000</v>
      </c>
      <c r="O6" s="17">
        <v>500</v>
      </c>
    </row>
    <row r="7" spans="1:19" x14ac:dyDescent="0.25">
      <c r="A7" t="s">
        <v>85</v>
      </c>
      <c r="B7" s="11">
        <f>K21</f>
        <v>5950</v>
      </c>
      <c r="C7" t="s">
        <v>59</v>
      </c>
      <c r="F7" s="11"/>
      <c r="P7" t="s">
        <v>93</v>
      </c>
      <c r="Q7" s="17">
        <v>420</v>
      </c>
    </row>
    <row r="8" spans="1:19" x14ac:dyDescent="0.25">
      <c r="A8" t="s">
        <v>89</v>
      </c>
      <c r="B8" s="13">
        <v>9</v>
      </c>
      <c r="C8" t="s">
        <v>5</v>
      </c>
      <c r="D8" t="s">
        <v>116</v>
      </c>
      <c r="F8" s="17">
        <v>400</v>
      </c>
      <c r="G8" s="6">
        <v>0</v>
      </c>
      <c r="I8" t="s">
        <v>110</v>
      </c>
      <c r="K8" s="17">
        <v>400</v>
      </c>
      <c r="P8" t="s">
        <v>94</v>
      </c>
      <c r="Q8" s="17">
        <v>520</v>
      </c>
    </row>
    <row r="9" spans="1:19" x14ac:dyDescent="0.25">
      <c r="A9" t="s">
        <v>4</v>
      </c>
      <c r="B9" s="13">
        <v>540</v>
      </c>
      <c r="C9" t="s">
        <v>62</v>
      </c>
      <c r="D9" t="s">
        <v>115</v>
      </c>
      <c r="F9" s="17">
        <v>600</v>
      </c>
      <c r="G9" s="6">
        <v>30</v>
      </c>
      <c r="I9" t="s">
        <v>111</v>
      </c>
      <c r="K9" s="17">
        <v>600</v>
      </c>
    </row>
    <row r="10" spans="1:19" x14ac:dyDescent="0.25">
      <c r="F10"/>
      <c r="M10" t="s">
        <v>98</v>
      </c>
      <c r="N10" t="s">
        <v>99</v>
      </c>
      <c r="P10" t="s">
        <v>109</v>
      </c>
    </row>
    <row r="11" spans="1:19" x14ac:dyDescent="0.25">
      <c r="F11"/>
      <c r="I11" s="18"/>
      <c r="M11" t="s">
        <v>100</v>
      </c>
      <c r="O11" t="s">
        <v>101</v>
      </c>
    </row>
    <row r="12" spans="1:19" x14ac:dyDescent="0.25">
      <c r="A12" s="8" t="s">
        <v>74</v>
      </c>
      <c r="B12" s="12"/>
      <c r="C12" s="2"/>
      <c r="D12" s="3" t="s">
        <v>11</v>
      </c>
      <c r="E12" s="1"/>
      <c r="I12" s="5" t="s">
        <v>83</v>
      </c>
      <c r="J12"/>
    </row>
    <row r="13" spans="1:19" x14ac:dyDescent="0.25">
      <c r="A13" t="s">
        <v>87</v>
      </c>
      <c r="B13" s="11">
        <f>SUMPRODUCT(F3:F6,G3:G6)</f>
        <v>5100</v>
      </c>
      <c r="C13" t="s">
        <v>75</v>
      </c>
      <c r="D13" s="1">
        <f>B13/B$4</f>
        <v>170</v>
      </c>
      <c r="E13" s="1"/>
      <c r="I13" s="8" t="s">
        <v>57</v>
      </c>
      <c r="J13" s="8" t="s">
        <v>32</v>
      </c>
      <c r="K13" s="8" t="s">
        <v>58</v>
      </c>
      <c r="L13" s="2"/>
      <c r="M13" s="8" t="s">
        <v>86</v>
      </c>
    </row>
    <row r="14" spans="1:19" x14ac:dyDescent="0.25">
      <c r="A14" t="s">
        <v>117</v>
      </c>
      <c r="B14" s="11">
        <f>SUMPRODUCT(F8:F9,G8:G9)</f>
        <v>18000</v>
      </c>
      <c r="C14" t="s">
        <v>114</v>
      </c>
      <c r="D14" s="1">
        <v>0</v>
      </c>
      <c r="E14" s="1"/>
      <c r="I14" t="s">
        <v>44</v>
      </c>
      <c r="J14" s="6"/>
      <c r="K14">
        <v>70</v>
      </c>
      <c r="M14" t="s">
        <v>45</v>
      </c>
    </row>
    <row r="15" spans="1:19" x14ac:dyDescent="0.25">
      <c r="A15" t="s">
        <v>12</v>
      </c>
      <c r="B15" s="13">
        <v>3500</v>
      </c>
      <c r="C15" s="1" t="s">
        <v>43</v>
      </c>
      <c r="D15" s="1">
        <f>B15/B$4</f>
        <v>116.66666666666667</v>
      </c>
      <c r="E15" s="1"/>
      <c r="I15" t="s">
        <v>46</v>
      </c>
      <c r="J15" s="6"/>
      <c r="K15">
        <v>70</v>
      </c>
      <c r="M15" t="s">
        <v>45</v>
      </c>
    </row>
    <row r="16" spans="1:19" x14ac:dyDescent="0.25">
      <c r="A16" s="2" t="s">
        <v>60</v>
      </c>
      <c r="B16" s="12">
        <f>B7</f>
        <v>5950</v>
      </c>
      <c r="C16" s="2"/>
      <c r="D16" s="3">
        <f>B16/B$4</f>
        <v>198.33333333333334</v>
      </c>
      <c r="E16" s="1"/>
      <c r="I16" t="s">
        <v>47</v>
      </c>
      <c r="J16" s="6"/>
      <c r="K16">
        <v>70</v>
      </c>
      <c r="M16" t="s">
        <v>45</v>
      </c>
    </row>
    <row r="17" spans="1:13" x14ac:dyDescent="0.25">
      <c r="A17" t="s">
        <v>7</v>
      </c>
      <c r="B17" s="11">
        <f>SUM(B13:B16)</f>
        <v>32550</v>
      </c>
      <c r="D17" s="1">
        <f>B17/B$4</f>
        <v>1085</v>
      </c>
      <c r="E17" s="1"/>
      <c r="I17" t="s">
        <v>48</v>
      </c>
      <c r="J17" s="6"/>
      <c r="K17">
        <v>50</v>
      </c>
      <c r="M17" t="s">
        <v>49</v>
      </c>
    </row>
    <row r="18" spans="1:13" x14ac:dyDescent="0.25">
      <c r="D18" s="1"/>
      <c r="E18" s="1"/>
      <c r="I18" t="s">
        <v>56</v>
      </c>
      <c r="J18" s="6">
        <v>85</v>
      </c>
      <c r="K18">
        <v>70</v>
      </c>
      <c r="M18" t="s">
        <v>73</v>
      </c>
    </row>
    <row r="19" spans="1:13" ht="15.75" customHeight="1" x14ac:dyDescent="0.25">
      <c r="A19" s="8" t="s">
        <v>61</v>
      </c>
      <c r="B19" s="12"/>
      <c r="C19" s="2"/>
      <c r="D19" s="3"/>
      <c r="E19" s="1"/>
      <c r="I19" t="s">
        <v>52</v>
      </c>
      <c r="J19" s="6"/>
      <c r="K19">
        <v>70</v>
      </c>
      <c r="M19" t="s">
        <v>51</v>
      </c>
    </row>
    <row r="20" spans="1:13" x14ac:dyDescent="0.25">
      <c r="A20" t="s">
        <v>4</v>
      </c>
      <c r="B20" s="11">
        <f>B8*B9</f>
        <v>4860</v>
      </c>
      <c r="D20" s="1">
        <f>B20/B$4</f>
        <v>162</v>
      </c>
      <c r="E20" s="1"/>
      <c r="I20" s="2" t="s">
        <v>96</v>
      </c>
      <c r="J20" s="23"/>
      <c r="K20" s="2">
        <v>80</v>
      </c>
      <c r="L20" s="2"/>
      <c r="M20" s="2" t="s">
        <v>45</v>
      </c>
    </row>
    <row r="21" spans="1:13" x14ac:dyDescent="0.25">
      <c r="A21" t="s">
        <v>60</v>
      </c>
      <c r="B21" s="11">
        <f>B8*K23</f>
        <v>900</v>
      </c>
      <c r="C21" s="5" t="s">
        <v>66</v>
      </c>
      <c r="D21" s="1"/>
      <c r="E21" s="1"/>
      <c r="J21">
        <f>SUM(J14:J20)</f>
        <v>85</v>
      </c>
      <c r="K21">
        <f>SUMPRODUCT(J14:J20,K14:K20)</f>
        <v>5950</v>
      </c>
    </row>
    <row r="22" spans="1:13" x14ac:dyDescent="0.25">
      <c r="A22" s="2" t="s">
        <v>6</v>
      </c>
      <c r="B22" s="20">
        <v>0</v>
      </c>
      <c r="C22" s="2" t="s">
        <v>33</v>
      </c>
      <c r="D22" s="3">
        <f>B22/B$4</f>
        <v>0</v>
      </c>
      <c r="E22" s="1"/>
      <c r="J22"/>
    </row>
    <row r="23" spans="1:13" x14ac:dyDescent="0.25">
      <c r="A23" t="s">
        <v>72</v>
      </c>
      <c r="B23" s="11">
        <f>SUM(B20:B22)</f>
        <v>5760</v>
      </c>
      <c r="D23" s="1">
        <f>B23/B$4</f>
        <v>192</v>
      </c>
      <c r="E23" s="1"/>
      <c r="I23" t="s">
        <v>64</v>
      </c>
      <c r="J23"/>
      <c r="K23" s="17">
        <v>100</v>
      </c>
    </row>
    <row r="24" spans="1:13" x14ac:dyDescent="0.25">
      <c r="D24" s="1"/>
      <c r="E24" s="1"/>
      <c r="I24" t="s">
        <v>65</v>
      </c>
      <c r="J24"/>
      <c r="K24" t="s">
        <v>67</v>
      </c>
    </row>
    <row r="25" spans="1:13" x14ac:dyDescent="0.25">
      <c r="A25" s="8" t="s">
        <v>36</v>
      </c>
      <c r="B25" s="12"/>
      <c r="C25" s="2"/>
      <c r="D25" s="3"/>
      <c r="E25" s="1"/>
      <c r="I25" t="s">
        <v>41</v>
      </c>
      <c r="K25" s="17">
        <v>300</v>
      </c>
    </row>
    <row r="26" spans="1:13" x14ac:dyDescent="0.25">
      <c r="A26" t="s">
        <v>19</v>
      </c>
      <c r="B26" s="13">
        <v>0</v>
      </c>
      <c r="C26" t="s">
        <v>15</v>
      </c>
      <c r="D26" s="1">
        <f>B26/B$4</f>
        <v>0</v>
      </c>
      <c r="E26" s="1"/>
    </row>
    <row r="27" spans="1:13" x14ac:dyDescent="0.25">
      <c r="A27" t="s">
        <v>34</v>
      </c>
      <c r="B27" s="13">
        <v>0</v>
      </c>
      <c r="C27" t="s">
        <v>35</v>
      </c>
      <c r="D27" s="1">
        <f t="shared" ref="D27:D28" si="0">B27/B$4</f>
        <v>0</v>
      </c>
      <c r="E27" s="1"/>
      <c r="I27" s="25" t="s">
        <v>80</v>
      </c>
      <c r="J27" s="3"/>
      <c r="K27" s="3"/>
      <c r="L27" s="3"/>
      <c r="M27" s="3"/>
    </row>
    <row r="28" spans="1:13" x14ac:dyDescent="0.25">
      <c r="A28" t="s">
        <v>63</v>
      </c>
      <c r="B28" s="13">
        <v>0</v>
      </c>
      <c r="C28" t="s">
        <v>113</v>
      </c>
      <c r="D28" s="1">
        <f t="shared" si="0"/>
        <v>0</v>
      </c>
      <c r="E28" s="1"/>
      <c r="I28" t="s">
        <v>78</v>
      </c>
    </row>
    <row r="29" spans="1:13" x14ac:dyDescent="0.25">
      <c r="A29" t="s">
        <v>70</v>
      </c>
      <c r="B29" s="13">
        <v>0</v>
      </c>
      <c r="C29" t="s">
        <v>71</v>
      </c>
      <c r="D29" s="1">
        <f>B29/B$4</f>
        <v>0</v>
      </c>
      <c r="E29" s="1"/>
      <c r="I29" t="s">
        <v>79</v>
      </c>
    </row>
    <row r="30" spans="1:13" x14ac:dyDescent="0.25">
      <c r="A30" t="s">
        <v>20</v>
      </c>
      <c r="B30" s="13">
        <v>0</v>
      </c>
      <c r="C30" t="s">
        <v>8</v>
      </c>
      <c r="D30" s="1">
        <f>B30/B$4</f>
        <v>0</v>
      </c>
      <c r="E30" s="1"/>
      <c r="I30" t="s">
        <v>81</v>
      </c>
    </row>
    <row r="31" spans="1:13" x14ac:dyDescent="0.25">
      <c r="D31" s="1"/>
      <c r="E31" s="1"/>
      <c r="I31" s="5"/>
    </row>
    <row r="32" spans="1:13" x14ac:dyDescent="0.25">
      <c r="A32" s="8" t="s">
        <v>77</v>
      </c>
      <c r="B32" s="12"/>
      <c r="C32" s="2"/>
      <c r="D32" s="3"/>
      <c r="E32" s="1"/>
      <c r="I32" s="5" t="s">
        <v>95</v>
      </c>
    </row>
    <row r="33" spans="1:9" x14ac:dyDescent="0.25">
      <c r="A33" t="s">
        <v>69</v>
      </c>
      <c r="B33" s="11">
        <f>B26+B27</f>
        <v>0</v>
      </c>
      <c r="D33" s="1">
        <f>B33/B$4</f>
        <v>0</v>
      </c>
      <c r="E33" s="1"/>
      <c r="I33" s="5"/>
    </row>
    <row r="34" spans="1:9" x14ac:dyDescent="0.25">
      <c r="A34" t="s">
        <v>68</v>
      </c>
      <c r="B34" s="11">
        <f>B28+B23+B17</f>
        <v>38310</v>
      </c>
      <c r="D34" s="1">
        <f>B34/B$4</f>
        <v>1277</v>
      </c>
      <c r="E34" s="1"/>
    </row>
    <row r="35" spans="1:9" ht="15.75" thickBot="1" x14ac:dyDescent="0.3">
      <c r="A35" t="s">
        <v>9</v>
      </c>
      <c r="B35" s="11">
        <f>B34+B33</f>
        <v>38310</v>
      </c>
      <c r="D35" s="24">
        <f>B35/B$4</f>
        <v>1277</v>
      </c>
      <c r="E35" s="1"/>
    </row>
    <row r="36" spans="1:9" ht="16.5" thickTop="1" thickBot="1" x14ac:dyDescent="0.3">
      <c r="A36" s="22" t="s">
        <v>10</v>
      </c>
      <c r="B36" s="21">
        <f>ROUND(B35/B4,-1)</f>
        <v>1280</v>
      </c>
      <c r="C36" s="7" t="s">
        <v>22</v>
      </c>
      <c r="D36" s="7"/>
      <c r="E36" s="24"/>
    </row>
    <row r="37" spans="1:9" ht="16.5" thickTop="1" thickBot="1" x14ac:dyDescent="0.3">
      <c r="A37" s="22" t="s">
        <v>76</v>
      </c>
      <c r="B37" s="21">
        <f>B17+B23</f>
        <v>38310</v>
      </c>
      <c r="C37" s="7"/>
    </row>
    <row r="38" spans="1:9" ht="15.75" thickTop="1" x14ac:dyDescent="0.25"/>
    <row r="40" spans="1:9" x14ac:dyDescent="0.25">
      <c r="C40" s="17"/>
    </row>
    <row r="41" spans="1:9" x14ac:dyDescent="0.25">
      <c r="C41" s="1"/>
    </row>
    <row r="43" spans="1:9" x14ac:dyDescent="0.25">
      <c r="C43" s="17"/>
    </row>
  </sheetData>
  <phoneticPr fontId="4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A690-8AC4-4E08-8DAE-33B59359FE6D}">
  <dimension ref="P4:R11"/>
  <sheetViews>
    <sheetView workbookViewId="0">
      <selection activeCell="R8" sqref="R8"/>
    </sheetView>
  </sheetViews>
  <sheetFormatPr defaultRowHeight="15" x14ac:dyDescent="0.25"/>
  <cols>
    <col min="26" max="26" width="13.140625" customWidth="1"/>
  </cols>
  <sheetData>
    <row r="4" spans="16:18" x14ac:dyDescent="0.25">
      <c r="P4" t="s">
        <v>57</v>
      </c>
      <c r="Q4" s="5" t="s">
        <v>55</v>
      </c>
      <c r="R4" s="5" t="s">
        <v>58</v>
      </c>
    </row>
    <row r="5" spans="16:18" x14ac:dyDescent="0.25">
      <c r="P5" t="s">
        <v>44</v>
      </c>
      <c r="Q5" t="s">
        <v>45</v>
      </c>
      <c r="R5">
        <v>70</v>
      </c>
    </row>
    <row r="6" spans="16:18" x14ac:dyDescent="0.25">
      <c r="P6" t="s">
        <v>46</v>
      </c>
      <c r="Q6" t="s">
        <v>45</v>
      </c>
      <c r="R6">
        <v>70</v>
      </c>
    </row>
    <row r="7" spans="16:18" x14ac:dyDescent="0.25">
      <c r="P7" t="s">
        <v>47</v>
      </c>
      <c r="Q7" t="s">
        <v>45</v>
      </c>
      <c r="R7">
        <v>70</v>
      </c>
    </row>
    <row r="8" spans="16:18" x14ac:dyDescent="0.25">
      <c r="P8" t="s">
        <v>48</v>
      </c>
      <c r="Q8" t="s">
        <v>49</v>
      </c>
      <c r="R8">
        <v>60</v>
      </c>
    </row>
    <row r="9" spans="16:18" x14ac:dyDescent="0.25">
      <c r="P9" t="s">
        <v>56</v>
      </c>
      <c r="Q9" t="s">
        <v>50</v>
      </c>
      <c r="R9">
        <v>70</v>
      </c>
    </row>
    <row r="10" spans="16:18" x14ac:dyDescent="0.25">
      <c r="P10" t="s">
        <v>52</v>
      </c>
      <c r="Q10" t="s">
        <v>51</v>
      </c>
      <c r="R10">
        <v>70</v>
      </c>
    </row>
    <row r="11" spans="16:18" x14ac:dyDescent="0.25">
      <c r="P11" t="s">
        <v>53</v>
      </c>
      <c r="Q11" t="s">
        <v>54</v>
      </c>
      <c r="R11">
        <v>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9616-1913-4B85-A640-460CFC4EFF4E}">
  <dimension ref="A1:B5"/>
  <sheetViews>
    <sheetView workbookViewId="0">
      <selection activeCell="A7" sqref="A7"/>
    </sheetView>
  </sheetViews>
  <sheetFormatPr defaultRowHeight="15" x14ac:dyDescent="0.25"/>
  <cols>
    <col min="1" max="1" width="30.7109375" customWidth="1"/>
    <col min="2" max="2" width="23" customWidth="1"/>
    <col min="3" max="3" width="26" customWidth="1"/>
  </cols>
  <sheetData>
    <row r="1" spans="1:2" x14ac:dyDescent="0.25">
      <c r="A1" s="26" t="s">
        <v>103</v>
      </c>
      <c r="B1" s="26" t="s">
        <v>14</v>
      </c>
    </row>
    <row r="2" spans="1:2" x14ac:dyDescent="0.25">
      <c r="A2" s="5" t="s">
        <v>38</v>
      </c>
      <c r="B2" s="5"/>
    </row>
    <row r="3" spans="1:2" x14ac:dyDescent="0.25">
      <c r="A3" s="5" t="s">
        <v>39</v>
      </c>
      <c r="B3" s="27">
        <v>120</v>
      </c>
    </row>
    <row r="4" spans="1:2" x14ac:dyDescent="0.25">
      <c r="A4" s="5" t="s">
        <v>40</v>
      </c>
      <c r="B4" s="27">
        <v>170</v>
      </c>
    </row>
    <row r="5" spans="1:2" x14ac:dyDescent="0.25">
      <c r="A5" s="5" t="s">
        <v>102</v>
      </c>
      <c r="B5" s="27">
        <v>340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Budget</vt:lpstr>
      <vt:lpstr>Hallhyror 22_23</vt:lpstr>
      <vt:lpstr>Blad1</vt:lpstr>
      <vt:lpstr>Budget!Utskriftsområde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Lindahl</dc:creator>
  <cp:lastModifiedBy>amir Chehrehnegar</cp:lastModifiedBy>
  <cp:lastPrinted>2018-08-06T11:34:33Z</cp:lastPrinted>
  <dcterms:created xsi:type="dcterms:W3CDTF">2015-11-29T11:14:39Z</dcterms:created>
  <dcterms:modified xsi:type="dcterms:W3CDTF">2023-10-17T15:40:20Z</dcterms:modified>
</cp:coreProperties>
</file>