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2" activeTab="0"/>
  </bookViews>
  <sheets>
    <sheet name="Årsredovisning 2018" sheetId="1" r:id="rId1"/>
  </sheets>
  <externalReferences>
    <externalReference r:id="rId4"/>
    <externalReference r:id="rId5"/>
    <externalReference r:id="rId6"/>
    <externalReference r:id="rId7"/>
  </externalReferences>
  <definedNames>
    <definedName name="allan">'[1]Allan'!$A:$A</definedName>
    <definedName name="bengt">'[1]Bengt'!$A$1</definedName>
    <definedName name="dan">'[1]Dan'!$A$1</definedName>
    <definedName name="diagram">'[1]Diagram'!$A$1</definedName>
    <definedName name="gento">'[1]Gento'!$A$1</definedName>
    <definedName name="Hemsedal">#REF!</definedName>
    <definedName name="janne">'[1]Janne'!$A$1</definedName>
    <definedName name="kentc">'[1]KentC'!$A$1</definedName>
    <definedName name="Kentcinfosida">#REF!</definedName>
    <definedName name="kente">'[1]KentE'!$A$1</definedName>
    <definedName name="lagstatistik">'[1]Lagstatistik'!$A$1</definedName>
    <definedName name="omg1">'[1]Omg1'!$A$1</definedName>
    <definedName name="omg10">'[1]Omg10'!$A$1</definedName>
    <definedName name="Omg11">'[1]Omg11'!$A$1</definedName>
    <definedName name="omg12">'[1]Omg12'!$A$1</definedName>
    <definedName name="omg13">'[1]Omg13'!$A$1</definedName>
    <definedName name="omg14">'[1]Omg14'!$A$1</definedName>
    <definedName name="omg15">'[1]Omg15'!$A$1</definedName>
    <definedName name="omg16">'[1]Omg16'!$A$1</definedName>
    <definedName name="omg17">'[1]Omg17'!$A$1</definedName>
    <definedName name="omg18">'[1]Omg18'!$A$1</definedName>
    <definedName name="omg19">'[1]Omg19'!$A$1</definedName>
    <definedName name="omg2">'[1]Omg2'!$A$1</definedName>
    <definedName name="omg20">'[1]Omg20'!$A$1</definedName>
    <definedName name="omg3">'[1]Omg3'!$A$1</definedName>
    <definedName name="omg4">'[1]Omg4'!$A$1</definedName>
    <definedName name="omg5">'[1]Omg5'!$A$1</definedName>
    <definedName name="omg6">'[1]Omg6'!$A$1</definedName>
    <definedName name="omg7">'[1]Omg7'!$A$1</definedName>
    <definedName name="omg8">'[1]Omg8'!$A$1</definedName>
    <definedName name="omg9">'[1]Omg9'!$A$1</definedName>
    <definedName name="Omgång22">'[1]Omg22'!$A$3</definedName>
    <definedName name="Omgång23">#REF!</definedName>
    <definedName name="Omgång24">#REF!</definedName>
    <definedName name="omgång25">'[1]Omg25'!$3:$3</definedName>
    <definedName name="Omgång26">'[1]Omg26'!$A$3</definedName>
    <definedName name="Omgång27">'[1]Omg27'!$A$3</definedName>
    <definedName name="Omgång28">'[1]Omg28'!$A$3</definedName>
    <definedName name="Omgång29">'[1]Omg29'!$A$3</definedName>
    <definedName name="Omgång30">'[1]Omg30'!$A$3</definedName>
    <definedName name="Omgång31">'[1]Omg31'!$A$1</definedName>
    <definedName name="Omgång32">'[1]Omg32'!$A$1</definedName>
    <definedName name="Omgång33">'[1]Omg33'!$A$1</definedName>
    <definedName name="Omgång34">'[1]Omg34'!$A$1</definedName>
    <definedName name="Omgång35">'[1]Omg35'!$A$1</definedName>
    <definedName name="Omgång36">'[1]Omg36'!$A$1</definedName>
    <definedName name="Omgång37">'[1]Omg37'!$A$1</definedName>
    <definedName name="Omgång38">'[1]Omg38'!$A$1</definedName>
    <definedName name="Omgång39">'[1]Omg39'!$A$1</definedName>
    <definedName name="Omgång40">'[1]Omg40'!$A$1</definedName>
    <definedName name="Omgång41">'[1]Omg41'!$A$1</definedName>
    <definedName name="Omgång42">'[1]Omg42'!$A$1</definedName>
    <definedName name="Omgång43">'[1]Omg43'!$A$1</definedName>
    <definedName name="resultat">'[1]Resultat'!$A$1</definedName>
    <definedName name="ruddalen">'[1]Ruddalen'!$A$1</definedName>
    <definedName name="Startsida">'[1]Startsida'!$A$1</definedName>
    <definedName name="SUMMERING">'[1]Summering'!$A$1</definedName>
    <definedName name="tony">'[1]Tony'!$A$1</definedName>
    <definedName name="totalblad">'[3]Summering'!$A$1</definedName>
  </definedNames>
  <calcPr fullCalcOnLoad="1"/>
</workbook>
</file>

<file path=xl/sharedStrings.xml><?xml version="1.0" encoding="utf-8"?>
<sst xmlns="http://schemas.openxmlformats.org/spreadsheetml/2006/main" count="165" uniqueCount="43">
  <si>
    <t>Magnus</t>
  </si>
  <si>
    <t>Gento</t>
  </si>
  <si>
    <t>Bengt</t>
  </si>
  <si>
    <t>Antal</t>
  </si>
  <si>
    <t>Janne</t>
  </si>
  <si>
    <t>KentC</t>
  </si>
  <si>
    <t>Rolf</t>
  </si>
  <si>
    <t>Dan</t>
  </si>
  <si>
    <t>Tony</t>
  </si>
  <si>
    <t>Allan</t>
  </si>
  <si>
    <t>Kent E</t>
  </si>
  <si>
    <t>Kent C</t>
  </si>
  <si>
    <t>Namn</t>
  </si>
  <si>
    <t>Omgång</t>
  </si>
  <si>
    <t>Totalt antal  rätt</t>
  </si>
  <si>
    <t>Ettor</t>
  </si>
  <si>
    <t>Kryss</t>
  </si>
  <si>
    <t>Tvåor</t>
  </si>
  <si>
    <t>rätt</t>
  </si>
  <si>
    <t>x</t>
  </si>
  <si>
    <t>Totalt:</t>
  </si>
  <si>
    <t>% rätt</t>
  </si>
  <si>
    <t>Bara halva</t>
  </si>
  <si>
    <t>Totalt tippade</t>
  </si>
  <si>
    <t>Utan halva</t>
  </si>
  <si>
    <t>%</t>
  </si>
  <si>
    <t>Rätt</t>
  </si>
  <si>
    <t>Totalt antal</t>
  </si>
  <si>
    <t>1x</t>
  </si>
  <si>
    <t>x2</t>
  </si>
  <si>
    <t>Fel</t>
  </si>
  <si>
    <t>Tot rätt+fel</t>
  </si>
  <si>
    <t>S:a tippat</t>
  </si>
  <si>
    <t>S:a rätt</t>
  </si>
  <si>
    <t>S:a fel</t>
  </si>
  <si>
    <t>Carlzon</t>
  </si>
  <si>
    <t>Engström</t>
  </si>
  <si>
    <t xml:space="preserve">Tippat </t>
  </si>
  <si>
    <t>Halva</t>
  </si>
  <si>
    <t>Början</t>
  </si>
  <si>
    <t>KC</t>
  </si>
  <si>
    <t>2022 Omg6</t>
  </si>
  <si>
    <t>2022 slut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</si>
</sst>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9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2" fillId="33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4" fillId="35" borderId="10" xfId="0" applyFont="1" applyFill="1" applyBorder="1" applyAlignment="1">
      <alignment/>
    </xf>
    <xf numFmtId="1" fontId="0" fillId="33" borderId="0" xfId="0" applyNumberFormat="1" applyFill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left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0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" fontId="0" fillId="33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1" fontId="0" fillId="36" borderId="0" xfId="0" applyNumberFormat="1" applyFill="1" applyAlignment="1">
      <alignment horizontal="left"/>
    </xf>
    <xf numFmtId="1" fontId="0" fillId="37" borderId="0" xfId="0" applyNumberFormat="1" applyFill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7" borderId="0" xfId="0" applyFill="1" applyAlignment="1">
      <alignment horizontal="left"/>
    </xf>
    <xf numFmtId="0" fontId="5" fillId="37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5" fillId="36" borderId="0" xfId="0" applyFont="1" applyFill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37" borderId="1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7" borderId="13" xfId="0" applyFont="1" applyFill="1" applyBorder="1" applyAlignment="1">
      <alignment horizontal="left"/>
    </xf>
    <xf numFmtId="0" fontId="5" fillId="37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7" borderId="10" xfId="0" applyFont="1" applyFill="1" applyBorder="1" applyAlignment="1">
      <alignment horizontal="left"/>
    </xf>
    <xf numFmtId="166" fontId="0" fillId="34" borderId="0" xfId="0" applyNumberFormat="1" applyFont="1" applyFill="1" applyAlignment="1">
      <alignment horizontal="center"/>
    </xf>
    <xf numFmtId="166" fontId="0" fillId="34" borderId="0" xfId="0" applyNumberFormat="1" applyFont="1" applyFill="1" applyAlignment="1">
      <alignment/>
    </xf>
    <xf numFmtId="1" fontId="0" fillId="38" borderId="0" xfId="0" applyNumberFormat="1" applyFont="1" applyFill="1" applyAlignment="1">
      <alignment horizontal="center"/>
    </xf>
    <xf numFmtId="1" fontId="0" fillId="38" borderId="0" xfId="0" applyNumberFormat="1" applyFill="1" applyAlignment="1">
      <alignment horizontal="center"/>
    </xf>
    <xf numFmtId="1" fontId="0" fillId="33" borderId="0" xfId="0" applyNumberFormat="1" applyFill="1" applyBorder="1" applyAlignment="1">
      <alignment horizontal="right"/>
    </xf>
    <xf numFmtId="1" fontId="0" fillId="0" borderId="10" xfId="0" applyNumberFormat="1" applyBorder="1" applyAlignment="1">
      <alignment/>
    </xf>
    <xf numFmtId="17" fontId="0" fillId="0" borderId="0" xfId="0" applyNumberFormat="1" applyAlignment="1">
      <alignment/>
    </xf>
    <xf numFmtId="0" fontId="4" fillId="33" borderId="11" xfId="0" applyNumberFormat="1" applyFon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2022</a:t>
            </a:r>
          </a:p>
        </c:rich>
      </c:tx>
      <c:layout>
        <c:manualLayout>
          <c:xMode val="factor"/>
          <c:yMode val="factor"/>
          <c:x val="-0.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23075"/>
          <c:w val="0.956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2018'!$A$51:$A$60</c:f>
              <c:strCache/>
            </c:strRef>
          </c:cat>
          <c:val>
            <c:numRef>
              <c:f>'Årsredovisning 2018'!$B$51:$B$60</c:f>
              <c:numCache/>
            </c:numRef>
          </c:val>
        </c:ser>
        <c:axId val="1193002"/>
        <c:axId val="10737019"/>
      </c:bar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 val="autoZero"/>
        <c:auto val="1"/>
        <c:lblOffset val="100"/>
        <c:tickLblSkip val="1"/>
        <c:noMultiLvlLbl val="0"/>
      </c:catAx>
      <c:valAx>
        <c:axId val="10737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0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2022
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sorterad i flest tippade tvåor.</a:t>
            </a:r>
          </a:p>
        </c:rich>
      </c:tx>
      <c:layout>
        <c:manualLayout>
          <c:xMode val="factor"/>
          <c:yMode val="factor"/>
          <c:x val="0.063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725"/>
          <c:w val="0.939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v>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2018'!$J$51:$J$59</c:f>
              <c:strCache/>
            </c:strRef>
          </c:cat>
          <c:val>
            <c:numRef>
              <c:f>'Årsredovisning 2018'!$K$51:$K$59</c:f>
              <c:numCache/>
            </c:numRef>
          </c:val>
        </c:ser>
        <c:ser>
          <c:idx val="1"/>
          <c:order val="1"/>
          <c:tx>
            <c:v>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2018'!$J$51:$J$59</c:f>
              <c:strCache/>
            </c:strRef>
          </c:cat>
          <c:val>
            <c:numRef>
              <c:f>'Årsredovisning 2018'!$L$51:$L$59</c:f>
              <c:numCache/>
            </c:numRef>
          </c:val>
        </c:ser>
        <c:ser>
          <c:idx val="2"/>
          <c:order val="2"/>
          <c:tx>
            <c:v>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2018'!$J$51:$J$59</c:f>
              <c:strCache/>
            </c:strRef>
          </c:cat>
          <c:val>
            <c:numRef>
              <c:f>'Årsredovisning 2018'!$M$51:$M$59</c:f>
              <c:numCache/>
            </c:numRef>
          </c:val>
        </c:ser>
        <c:axId val="29524308"/>
        <c:axId val="64392181"/>
      </c:bar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43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2022 sorterad i flest antal rätta kryss.
</a:t>
            </a:r>
          </a:p>
        </c:rich>
      </c:tx>
      <c:layout>
        <c:manualLayout>
          <c:xMode val="factor"/>
          <c:yMode val="factor"/>
          <c:x val="-0.017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505"/>
          <c:w val="0.95125"/>
          <c:h val="0.626"/>
        </c:manualLayout>
      </c:layout>
      <c:barChart>
        <c:barDir val="col"/>
        <c:grouping val="clustered"/>
        <c:varyColors val="0"/>
        <c:ser>
          <c:idx val="0"/>
          <c:order val="0"/>
          <c:tx>
            <c:v>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2018'!$J$62:$J$70</c:f>
              <c:strCache/>
            </c:strRef>
          </c:cat>
          <c:val>
            <c:numRef>
              <c:f>'Årsredovisning 2018'!$K$62:$K$70</c:f>
              <c:numCache/>
            </c:numRef>
          </c:val>
        </c:ser>
        <c:ser>
          <c:idx val="1"/>
          <c:order val="1"/>
          <c:tx>
            <c:v>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2018'!$J$62:$J$70</c:f>
              <c:strCache/>
            </c:strRef>
          </c:cat>
          <c:val>
            <c:numRef>
              <c:f>'Årsredovisning 2018'!$L$62:$L$70</c:f>
              <c:numCache/>
            </c:numRef>
          </c:val>
        </c:ser>
        <c:ser>
          <c:idx val="2"/>
          <c:order val="2"/>
          <c:tx>
            <c:v>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2018'!$J$62:$J$70</c:f>
              <c:strCache/>
            </c:strRef>
          </c:cat>
          <c:val>
            <c:numRef>
              <c:f>'Årsredovisning 2018'!$M$62:$M$70</c:f>
              <c:numCache/>
            </c:numRef>
          </c:val>
        </c:ser>
        <c:axId val="42658718"/>
        <c:axId val="48384143"/>
      </c:bar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 val="autoZero"/>
        <c:auto val="1"/>
        <c:lblOffset val="100"/>
        <c:tickLblSkip val="1"/>
        <c:noMultiLvlLbl val="0"/>
      </c:catAx>
      <c:valAx>
        <c:axId val="48384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7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Träningsligan 2022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315"/>
          <c:w val="0.996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v>Träning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'Årsredovisning 2018'!$D$51:$D$60</c:f>
              <c:strCache/>
            </c:strRef>
          </c:cat>
          <c:val>
            <c:numRef>
              <c:f>'Årsredovisning 2018'!$F$51:$F$60</c:f>
              <c:numCache/>
            </c:numRef>
          </c:val>
        </c:ser>
        <c:ser>
          <c:idx val="1"/>
          <c:order val="1"/>
          <c:tx>
            <c:v>Kaffemoster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2018'!$D$51:$D$60</c:f>
              <c:strCache/>
            </c:strRef>
          </c:cat>
          <c:val>
            <c:numRef>
              <c:f>'Årsredovisning 2018'!$E$51:$E$60</c:f>
              <c:numCache/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8</xdr:col>
      <xdr:colOff>95250</xdr:colOff>
      <xdr:row>10</xdr:row>
      <xdr:rowOff>28575</xdr:rowOff>
    </xdr:to>
    <xdr:graphicFrame>
      <xdr:nvGraphicFramePr>
        <xdr:cNvPr id="1" name="Diagram 1"/>
        <xdr:cNvGraphicFramePr/>
      </xdr:nvGraphicFramePr>
      <xdr:xfrm>
        <a:off x="104775" y="133350"/>
        <a:ext cx="501015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0</xdr:row>
      <xdr:rowOff>152400</xdr:rowOff>
    </xdr:from>
    <xdr:to>
      <xdr:col>15</xdr:col>
      <xdr:colOff>495300</xdr:colOff>
      <xdr:row>13</xdr:row>
      <xdr:rowOff>19050</xdr:rowOff>
    </xdr:to>
    <xdr:graphicFrame>
      <xdr:nvGraphicFramePr>
        <xdr:cNvPr id="2" name="Diagram 4"/>
        <xdr:cNvGraphicFramePr/>
      </xdr:nvGraphicFramePr>
      <xdr:xfrm>
        <a:off x="5324475" y="152400"/>
        <a:ext cx="461962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14</xdr:row>
      <xdr:rowOff>9525</xdr:rowOff>
    </xdr:from>
    <xdr:to>
      <xdr:col>15</xdr:col>
      <xdr:colOff>419100</xdr:colOff>
      <xdr:row>25</xdr:row>
      <xdr:rowOff>104775</xdr:rowOff>
    </xdr:to>
    <xdr:graphicFrame>
      <xdr:nvGraphicFramePr>
        <xdr:cNvPr id="3" name="Diagram 5"/>
        <xdr:cNvGraphicFramePr/>
      </xdr:nvGraphicFramePr>
      <xdr:xfrm>
        <a:off x="5429250" y="2276475"/>
        <a:ext cx="44386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10</xdr:row>
      <xdr:rowOff>85725</xdr:rowOff>
    </xdr:from>
    <xdr:to>
      <xdr:col>8</xdr:col>
      <xdr:colOff>285750</xdr:colOff>
      <xdr:row>39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575" y="1704975"/>
          <a:ext cx="5276850" cy="461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har vägt oss två gånger under året. Redovisas nedtill.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Hela gänget har inte varit samlat samtidigt någon gång under året.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Fredagsträningar: 1 gång klubbhuset, 2 ggr stängt / restriktioner 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 övriga Önneredshallen.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Carlzon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är årets kaffemoster med 19 koppar..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tränar mest,  38 ggr.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tippar rätt på 41% av tipstecknen på raderna 5 % enheter SÄMRE än i fjol.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sammanlagt 342:- under året på stryktipset. Inget vidare 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tog hem enkelradsmatchen ännu en gång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-140 års fest 5/1 firade vi med Bengt o Dan.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-Mamma Mia föreställning slutet Januari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Årets första träningsmatch mpt Norrby , vinst med 2-1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bidrog till ny tvättmaskin i Klubbstugan.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bjöd på sedvanlig lunch på sommarstället i Askim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--Personbilsgänget vann över husbilsgänget i ny fisketävling med 8st - 2st.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-Bejublad Lussefest hos Tony o Monica.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sålde 1050 st Bingolotter på Frölunda Torg. Drygt 50000:- till klubben.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Roffen får ta hand om utgången för OldBoysen.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slog ÖIS i derbyt med 2-0 på Gamla Ullevi.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höll sig kvar i Superettan. Slog bl.a. ettan BP och tvåan Halmstad i slutspurten.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firade 70 år , fest på Styrsö.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fixade utgången till Oldboysen med Golf i Slottsskogen och därefter restaurang.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plockade ut 10000:- ur våra fonder.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-Önneredsfiket bjöd på uppskattat Julbord.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-Stridman fick fint presentkort av övriga Oldboysare.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Tony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Bengt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Janne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KC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Rolf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Magnus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85,7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97,5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86,5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61,5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80,6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87,4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86,5       Vikt Omg 6 2022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88,5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99,8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94,2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89,5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62,2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101,7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88,5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77,8       Vikt slutet av år 2022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-4,2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-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3,3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0,7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-8,3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-1,6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-8,7        Differens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8</xdr:col>
      <xdr:colOff>409575</xdr:colOff>
      <xdr:row>26</xdr:row>
      <xdr:rowOff>19050</xdr:rowOff>
    </xdr:from>
    <xdr:to>
      <xdr:col>15</xdr:col>
      <xdr:colOff>428625</xdr:colOff>
      <xdr:row>38</xdr:row>
      <xdr:rowOff>152400</xdr:rowOff>
    </xdr:to>
    <xdr:graphicFrame>
      <xdr:nvGraphicFramePr>
        <xdr:cNvPr id="5" name="Diagram 2"/>
        <xdr:cNvGraphicFramePr/>
      </xdr:nvGraphicFramePr>
      <xdr:xfrm>
        <a:off x="5429250" y="4229100"/>
        <a:ext cx="4448175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83</xdr:row>
      <xdr:rowOff>0</xdr:rowOff>
    </xdr:from>
    <xdr:to>
      <xdr:col>8</xdr:col>
      <xdr:colOff>9525</xdr:colOff>
      <xdr:row>96</xdr:row>
      <xdr:rowOff>104775</xdr:rowOff>
    </xdr:to>
    <xdr:pic>
      <xdr:nvPicPr>
        <xdr:cNvPr id="6" name="Bildobjekt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3439775"/>
          <a:ext cx="44196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61</xdr:row>
      <xdr:rowOff>38100</xdr:rowOff>
    </xdr:from>
    <xdr:to>
      <xdr:col>8</xdr:col>
      <xdr:colOff>209550</xdr:colOff>
      <xdr:row>74</xdr:row>
      <xdr:rowOff>104775</xdr:rowOff>
    </xdr:to>
    <xdr:pic>
      <xdr:nvPicPr>
        <xdr:cNvPr id="7" name="Bildobjekt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9915525"/>
          <a:ext cx="44767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39</xdr:row>
      <xdr:rowOff>38100</xdr:rowOff>
    </xdr:from>
    <xdr:to>
      <xdr:col>15</xdr:col>
      <xdr:colOff>457200</xdr:colOff>
      <xdr:row>40</xdr:row>
      <xdr:rowOff>95250</xdr:rowOff>
    </xdr:to>
    <xdr:sp>
      <xdr:nvSpPr>
        <xdr:cNvPr id="8" name="textruta 6"/>
        <xdr:cNvSpPr txBox="1">
          <a:spLocks noChangeArrowheads="1"/>
        </xdr:cNvSpPr>
      </xdr:nvSpPr>
      <xdr:spPr>
        <a:xfrm>
          <a:off x="5429250" y="6353175"/>
          <a:ext cx="4476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Närvaro       38       37       32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31        30        25        32       16        19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7;rsredovisn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26">
        <row r="5">
          <cell r="A5" t="str">
            <v>Omg.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77">
        <row r="1">
          <cell r="A1" t="str">
            <v>Lag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Årsredovisning 2015"/>
      <sheetName val="Årsredovisning 2014"/>
      <sheetName val="Årsredovisning 2013 "/>
      <sheetName val="Årsredovisning 2012"/>
      <sheetName val="Årsredovisning 2003"/>
      <sheetName val="Årsredovisning 2005"/>
      <sheetName val="Årsredovisning 2006"/>
      <sheetName val="Årsredovisning 2007"/>
      <sheetName val="Årsredovisning 2008"/>
      <sheetName val="Årsredovisning 2009"/>
      <sheetName val="Årsredovisning 2010"/>
      <sheetName val="Årsredovisning 20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Diagram"/>
      <sheetName val="Sammanställning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226</v>
          </cell>
          <cell r="J49">
            <v>233</v>
          </cell>
          <cell r="M49">
            <v>222</v>
          </cell>
          <cell r="S49">
            <v>212</v>
          </cell>
          <cell r="V49">
            <v>219</v>
          </cell>
          <cell r="Y49">
            <v>219</v>
          </cell>
          <cell r="AB49">
            <v>210</v>
          </cell>
          <cell r="AE49">
            <v>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2:AP162"/>
  <sheetViews>
    <sheetView tabSelected="1" view="pageLayout" workbookViewId="0" topLeftCell="A19">
      <selection activeCell="C159" sqref="C159:K162"/>
    </sheetView>
  </sheetViews>
  <sheetFormatPr defaultColWidth="9.140625" defaultRowHeight="12.75"/>
  <cols>
    <col min="2" max="2" width="9.00390625" style="0" bestFit="1" customWidth="1"/>
    <col min="3" max="3" width="14.140625" style="0" bestFit="1" customWidth="1"/>
    <col min="4" max="4" width="12.140625" style="0" bestFit="1" customWidth="1"/>
    <col min="5" max="5" width="5.8515625" style="0" bestFit="1" customWidth="1"/>
    <col min="6" max="7" width="9.57421875" style="0" bestFit="1" customWidth="1"/>
    <col min="8" max="8" width="5.8515625" style="0" bestFit="1" customWidth="1"/>
    <col min="11" max="11" width="8.8515625" style="0" customWidth="1"/>
    <col min="12" max="12" width="11.8515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50" spans="8:9" ht="12.75">
      <c r="H50" t="s">
        <v>39</v>
      </c>
      <c r="I50" s="63">
        <v>43525</v>
      </c>
    </row>
    <row r="51" spans="1:15" ht="12.75">
      <c r="A51" s="3" t="s">
        <v>0</v>
      </c>
      <c r="B51" s="4">
        <f>'[4]Resultat'!$AE$49</f>
        <v>241</v>
      </c>
      <c r="C51" s="64"/>
      <c r="D51" s="6" t="s">
        <v>1</v>
      </c>
      <c r="E51" s="6">
        <v>0</v>
      </c>
      <c r="F51" s="7">
        <v>38</v>
      </c>
      <c r="G51" s="6" t="s">
        <v>0</v>
      </c>
      <c r="H51" s="8">
        <v>88.5</v>
      </c>
      <c r="I51" s="37">
        <v>86.5</v>
      </c>
      <c r="J51" s="9" t="s">
        <v>0</v>
      </c>
      <c r="K51" s="66">
        <v>275</v>
      </c>
      <c r="L51" s="10">
        <v>61</v>
      </c>
      <c r="M51" s="10">
        <v>210</v>
      </c>
      <c r="N51" s="21">
        <f>K51+L51+M51</f>
        <v>546</v>
      </c>
      <c r="O51" t="s">
        <v>3</v>
      </c>
    </row>
    <row r="52" spans="1:14" ht="12.75">
      <c r="A52" s="3" t="s">
        <v>2</v>
      </c>
      <c r="B52" s="11">
        <f>'[4]Resultat'!$J$49</f>
        <v>233</v>
      </c>
      <c r="C52" s="5"/>
      <c r="D52" s="6" t="s">
        <v>6</v>
      </c>
      <c r="E52" s="6">
        <v>6</v>
      </c>
      <c r="F52" s="7">
        <v>31</v>
      </c>
      <c r="G52" s="6" t="s">
        <v>11</v>
      </c>
      <c r="H52" s="8">
        <v>105</v>
      </c>
      <c r="I52" s="37">
        <v>110</v>
      </c>
      <c r="J52" s="9" t="s">
        <v>2</v>
      </c>
      <c r="K52" s="59">
        <v>291</v>
      </c>
      <c r="L52" s="10">
        <v>75</v>
      </c>
      <c r="M52" s="60">
        <v>180</v>
      </c>
      <c r="N52" s="21">
        <f>K52+L52+M52</f>
        <v>546</v>
      </c>
    </row>
    <row r="53" spans="1:14" ht="12.75">
      <c r="A53" s="3" t="s">
        <v>7</v>
      </c>
      <c r="B53" s="11">
        <f>'[4]Resultat'!$G$49</f>
        <v>226</v>
      </c>
      <c r="C53" s="5"/>
      <c r="D53" s="6" t="s">
        <v>2</v>
      </c>
      <c r="E53" s="6">
        <v>1</v>
      </c>
      <c r="F53" s="7">
        <v>31</v>
      </c>
      <c r="G53" s="6" t="s">
        <v>7</v>
      </c>
      <c r="H53" s="8">
        <v>101.5</v>
      </c>
      <c r="I53" s="37">
        <v>99.8</v>
      </c>
      <c r="J53" s="9" t="s">
        <v>4</v>
      </c>
      <c r="K53" s="10">
        <v>261</v>
      </c>
      <c r="L53" s="36">
        <v>130</v>
      </c>
      <c r="M53" s="36">
        <v>155</v>
      </c>
      <c r="N53" s="21">
        <f>K53+L53+M53</f>
        <v>546</v>
      </c>
    </row>
    <row r="54" spans="1:14" ht="12.75">
      <c r="A54" s="3" t="s">
        <v>8</v>
      </c>
      <c r="B54" s="11">
        <f>'[4]Resultat'!$D$49</f>
        <v>224</v>
      </c>
      <c r="C54" s="5"/>
      <c r="D54" s="6" t="s">
        <v>9</v>
      </c>
      <c r="E54" s="6">
        <v>0</v>
      </c>
      <c r="F54" s="7">
        <v>31</v>
      </c>
      <c r="G54" s="6" t="s">
        <v>2</v>
      </c>
      <c r="H54" s="8">
        <v>94.8</v>
      </c>
      <c r="I54" s="37">
        <v>98.1</v>
      </c>
      <c r="J54" s="9" t="s">
        <v>9</v>
      </c>
      <c r="K54" s="36">
        <v>271</v>
      </c>
      <c r="L54" s="26">
        <v>122</v>
      </c>
      <c r="M54" s="26">
        <v>153</v>
      </c>
      <c r="N54" s="21">
        <f aca="true" t="shared" si="0" ref="N54:N59">K54+L54+M54</f>
        <v>546</v>
      </c>
    </row>
    <row r="55" spans="1:14" ht="12.75">
      <c r="A55" s="3" t="s">
        <v>4</v>
      </c>
      <c r="B55" s="13">
        <f>'[4]Resultat'!$M$49</f>
        <v>222</v>
      </c>
      <c r="C55" s="5"/>
      <c r="D55" s="6" t="s">
        <v>8</v>
      </c>
      <c r="E55" s="6">
        <v>1</v>
      </c>
      <c r="F55" s="7">
        <v>29</v>
      </c>
      <c r="G55" s="6" t="s">
        <v>8</v>
      </c>
      <c r="H55" s="8">
        <v>94</v>
      </c>
      <c r="I55" s="37">
        <v>87.1</v>
      </c>
      <c r="J55" s="9" t="s">
        <v>7</v>
      </c>
      <c r="K55" s="26">
        <v>274</v>
      </c>
      <c r="L55" s="36">
        <v>121</v>
      </c>
      <c r="M55" s="36">
        <v>151</v>
      </c>
      <c r="N55" s="21">
        <f t="shared" si="0"/>
        <v>546</v>
      </c>
    </row>
    <row r="56" spans="1:14" ht="12.75">
      <c r="A56" s="3" t="s">
        <v>5</v>
      </c>
      <c r="B56" s="11">
        <f>'[4]Resultat'!$V$49</f>
        <v>219</v>
      </c>
      <c r="C56" s="5"/>
      <c r="D56" s="6" t="s">
        <v>4</v>
      </c>
      <c r="E56" s="6">
        <v>0</v>
      </c>
      <c r="F56" s="7">
        <v>25</v>
      </c>
      <c r="G56" s="6" t="s">
        <v>9</v>
      </c>
      <c r="H56" s="8">
        <v>90.5</v>
      </c>
      <c r="I56" s="37">
        <v>82.2</v>
      </c>
      <c r="J56" s="9" t="s">
        <v>8</v>
      </c>
      <c r="K56" s="10">
        <v>339</v>
      </c>
      <c r="L56" s="10">
        <v>63</v>
      </c>
      <c r="M56" s="10">
        <v>144</v>
      </c>
      <c r="N56" s="21">
        <f t="shared" si="0"/>
        <v>546</v>
      </c>
    </row>
    <row r="57" spans="1:14" ht="12.75">
      <c r="A57" s="3" t="s">
        <v>9</v>
      </c>
      <c r="B57" s="11">
        <f>'[4]Resultat'!$Y$49</f>
        <v>219</v>
      </c>
      <c r="C57" s="5"/>
      <c r="D57" s="6" t="s">
        <v>7</v>
      </c>
      <c r="E57" s="6">
        <v>14</v>
      </c>
      <c r="F57" s="7">
        <v>18</v>
      </c>
      <c r="G57" s="6" t="s">
        <v>4</v>
      </c>
      <c r="H57" s="8">
        <v>88.5</v>
      </c>
      <c r="I57" s="37">
        <v>84.6</v>
      </c>
      <c r="J57" s="9" t="s">
        <v>1</v>
      </c>
      <c r="K57" s="36">
        <v>277</v>
      </c>
      <c r="L57" s="10">
        <v>147</v>
      </c>
      <c r="M57" s="10">
        <v>122</v>
      </c>
      <c r="N57" s="21">
        <f t="shared" si="0"/>
        <v>546</v>
      </c>
    </row>
    <row r="58" spans="1:14" ht="12.75">
      <c r="A58" s="3" t="s">
        <v>1</v>
      </c>
      <c r="B58" s="11">
        <f>'[4]Resultat'!$S$49</f>
        <v>212</v>
      </c>
      <c r="C58" s="14"/>
      <c r="D58" s="6" t="s">
        <v>0</v>
      </c>
      <c r="E58" s="6">
        <v>12</v>
      </c>
      <c r="F58" s="7">
        <v>4</v>
      </c>
      <c r="G58" s="6" t="s">
        <v>6</v>
      </c>
      <c r="H58" s="8">
        <v>88</v>
      </c>
      <c r="I58" s="37">
        <v>88.5</v>
      </c>
      <c r="J58" s="9" t="s">
        <v>6</v>
      </c>
      <c r="K58" s="10">
        <v>265</v>
      </c>
      <c r="L58" s="60">
        <v>185</v>
      </c>
      <c r="M58" s="10">
        <v>96</v>
      </c>
      <c r="N58" s="21">
        <f t="shared" si="0"/>
        <v>546</v>
      </c>
    </row>
    <row r="59" spans="1:14" ht="12.75">
      <c r="A59" s="15" t="s">
        <v>6</v>
      </c>
      <c r="B59" s="11">
        <f>'[4]Resultat'!$AB$49</f>
        <v>210</v>
      </c>
      <c r="C59" s="14"/>
      <c r="D59" s="6" t="s">
        <v>11</v>
      </c>
      <c r="E59" s="6">
        <v>19</v>
      </c>
      <c r="F59" s="7">
        <v>0</v>
      </c>
      <c r="G59" s="6" t="s">
        <v>1</v>
      </c>
      <c r="H59" s="8">
        <v>63</v>
      </c>
      <c r="I59" s="37">
        <v>63.3</v>
      </c>
      <c r="J59" s="16" t="s">
        <v>5</v>
      </c>
      <c r="K59" s="36">
        <v>315</v>
      </c>
      <c r="L59" s="36">
        <v>43</v>
      </c>
      <c r="M59" s="36">
        <v>75</v>
      </c>
      <c r="N59" s="21">
        <f t="shared" si="0"/>
        <v>433</v>
      </c>
    </row>
    <row r="60" spans="1:16" ht="12.75">
      <c r="A60" s="15"/>
      <c r="B60" s="11"/>
      <c r="C60" s="14"/>
      <c r="D60" s="6"/>
      <c r="E60" s="6"/>
      <c r="F60" s="7"/>
      <c r="G60" s="6"/>
      <c r="H60" s="8"/>
      <c r="I60" s="37"/>
      <c r="J60" s="16"/>
      <c r="K60" s="10"/>
      <c r="L60" s="10"/>
      <c r="M60" s="10"/>
      <c r="P60" s="10">
        <v>4615</v>
      </c>
    </row>
    <row r="61" ht="12.75">
      <c r="K61" s="10"/>
    </row>
    <row r="62" spans="1:15" ht="12.75">
      <c r="A62" s="17" t="s">
        <v>12</v>
      </c>
      <c r="B62" s="17" t="s">
        <v>13</v>
      </c>
      <c r="C62" s="17" t="s">
        <v>14</v>
      </c>
      <c r="D62" s="18" t="s">
        <v>15</v>
      </c>
      <c r="E62" s="19" t="s">
        <v>16</v>
      </c>
      <c r="F62" s="17" t="s">
        <v>17</v>
      </c>
      <c r="G62" s="18" t="s">
        <v>15</v>
      </c>
      <c r="H62" s="20" t="s">
        <v>16</v>
      </c>
      <c r="I62" s="20" t="s">
        <v>17</v>
      </c>
      <c r="J62" s="9" t="s">
        <v>6</v>
      </c>
      <c r="K62" s="66">
        <v>123</v>
      </c>
      <c r="L62" s="60">
        <v>38</v>
      </c>
      <c r="M62" s="10">
        <v>49</v>
      </c>
      <c r="N62" s="21">
        <f aca="true" t="shared" si="1" ref="N62:N67">K62+L62+M62</f>
        <v>210</v>
      </c>
      <c r="O62" t="s">
        <v>18</v>
      </c>
    </row>
    <row r="63" spans="1:14" ht="12.75">
      <c r="A63" s="22" t="s">
        <v>4</v>
      </c>
      <c r="B63" s="12">
        <v>42</v>
      </c>
      <c r="C63" s="12">
        <v>319</v>
      </c>
      <c r="D63" s="12">
        <v>145</v>
      </c>
      <c r="E63" s="12">
        <v>6</v>
      </c>
      <c r="F63" s="12">
        <v>53</v>
      </c>
      <c r="G63" s="12">
        <v>249</v>
      </c>
      <c r="H63" s="12">
        <v>10</v>
      </c>
      <c r="I63" s="12">
        <v>119</v>
      </c>
      <c r="J63" s="9" t="s">
        <v>1</v>
      </c>
      <c r="K63" s="36">
        <v>124</v>
      </c>
      <c r="L63" s="10">
        <v>32</v>
      </c>
      <c r="M63" s="10">
        <v>56</v>
      </c>
      <c r="N63" s="21">
        <f t="shared" si="1"/>
        <v>212</v>
      </c>
    </row>
    <row r="64" spans="1:14" ht="12.75">
      <c r="A64" s="23" t="s">
        <v>1</v>
      </c>
      <c r="B64" s="24">
        <v>42</v>
      </c>
      <c r="C64" s="20">
        <v>305</v>
      </c>
      <c r="D64" s="10">
        <v>122</v>
      </c>
      <c r="E64" s="10">
        <v>25</v>
      </c>
      <c r="F64" s="10">
        <v>37</v>
      </c>
      <c r="G64" s="10">
        <v>214</v>
      </c>
      <c r="H64" s="10">
        <v>81</v>
      </c>
      <c r="I64" s="10">
        <v>83</v>
      </c>
      <c r="J64" s="9" t="s">
        <v>9</v>
      </c>
      <c r="K64" s="10">
        <v>123</v>
      </c>
      <c r="L64" s="10">
        <v>29</v>
      </c>
      <c r="M64" s="10">
        <v>67</v>
      </c>
      <c r="N64" s="21">
        <f t="shared" si="1"/>
        <v>219</v>
      </c>
    </row>
    <row r="65" spans="1:14" ht="12.75">
      <c r="A65" s="23" t="s">
        <v>9</v>
      </c>
      <c r="B65" s="24">
        <v>42</v>
      </c>
      <c r="C65" s="19">
        <v>325</v>
      </c>
      <c r="D65" s="25">
        <v>149</v>
      </c>
      <c r="E65" s="10">
        <v>17</v>
      </c>
      <c r="F65" s="10">
        <v>37</v>
      </c>
      <c r="G65" s="10">
        <v>248</v>
      </c>
      <c r="H65" s="10">
        <v>57</v>
      </c>
      <c r="I65" s="10">
        <v>73</v>
      </c>
      <c r="J65" s="9" t="s">
        <v>7</v>
      </c>
      <c r="K65" s="25">
        <v>125</v>
      </c>
      <c r="L65" s="36">
        <v>29</v>
      </c>
      <c r="M65" s="36">
        <v>72</v>
      </c>
      <c r="N65" s="21">
        <f t="shared" si="1"/>
        <v>226</v>
      </c>
    </row>
    <row r="66" spans="1:14" ht="12.75">
      <c r="A66" s="23" t="s">
        <v>7</v>
      </c>
      <c r="B66" s="24">
        <v>42</v>
      </c>
      <c r="C66" s="19">
        <v>311</v>
      </c>
      <c r="D66" s="10">
        <v>130</v>
      </c>
      <c r="E66" s="10">
        <v>11</v>
      </c>
      <c r="F66" s="10">
        <v>47</v>
      </c>
      <c r="G66" s="10">
        <v>227</v>
      </c>
      <c r="H66" s="10">
        <v>51</v>
      </c>
      <c r="I66" s="10">
        <v>100</v>
      </c>
      <c r="J66" s="9" t="s">
        <v>4</v>
      </c>
      <c r="K66" s="10">
        <v>127</v>
      </c>
      <c r="L66" s="26">
        <v>29</v>
      </c>
      <c r="M66" s="26">
        <v>66</v>
      </c>
      <c r="N66" s="21">
        <f t="shared" si="1"/>
        <v>222</v>
      </c>
    </row>
    <row r="67" spans="1:14" ht="12.75">
      <c r="A67" s="23" t="s">
        <v>8</v>
      </c>
      <c r="B67" s="24">
        <v>42</v>
      </c>
      <c r="C67" s="19">
        <v>310</v>
      </c>
      <c r="D67" s="10">
        <v>150</v>
      </c>
      <c r="E67" s="10">
        <v>10</v>
      </c>
      <c r="F67" s="10">
        <v>30</v>
      </c>
      <c r="G67" s="10">
        <v>282</v>
      </c>
      <c r="H67" s="10">
        <v>36</v>
      </c>
      <c r="I67" s="10">
        <v>60</v>
      </c>
      <c r="J67" s="9" t="s">
        <v>0</v>
      </c>
      <c r="K67" s="26">
        <v>131</v>
      </c>
      <c r="L67" s="65">
        <v>17</v>
      </c>
      <c r="M67" s="65">
        <v>93</v>
      </c>
      <c r="N67" s="21">
        <f t="shared" si="1"/>
        <v>241</v>
      </c>
    </row>
    <row r="68" spans="1:14" ht="12.75">
      <c r="A68" s="23" t="s">
        <v>6</v>
      </c>
      <c r="B68" s="24">
        <v>42</v>
      </c>
      <c r="C68" s="19">
        <v>311</v>
      </c>
      <c r="D68" s="10">
        <v>131</v>
      </c>
      <c r="E68" s="10">
        <v>28</v>
      </c>
      <c r="F68" s="10">
        <v>26</v>
      </c>
      <c r="G68" s="10">
        <v>229</v>
      </c>
      <c r="H68" s="10">
        <v>96</v>
      </c>
      <c r="I68" s="10">
        <v>53</v>
      </c>
      <c r="J68" s="9" t="s">
        <v>2</v>
      </c>
      <c r="K68" s="26">
        <v>135</v>
      </c>
      <c r="L68" s="10">
        <v>15</v>
      </c>
      <c r="M68" s="10">
        <v>83</v>
      </c>
      <c r="N68" s="21">
        <f>K69+L68+M68</f>
        <v>245</v>
      </c>
    </row>
    <row r="69" spans="1:14" ht="12.75">
      <c r="A69" s="23" t="s">
        <v>10</v>
      </c>
      <c r="B69" s="24">
        <v>42</v>
      </c>
      <c r="C69" s="19">
        <v>322</v>
      </c>
      <c r="D69" s="10">
        <v>159</v>
      </c>
      <c r="E69" s="10">
        <v>12</v>
      </c>
      <c r="F69" s="10">
        <v>26</v>
      </c>
      <c r="G69" s="10">
        <v>272</v>
      </c>
      <c r="H69" s="10">
        <v>50</v>
      </c>
      <c r="I69" s="10">
        <v>56</v>
      </c>
      <c r="J69" s="9" t="s">
        <v>8</v>
      </c>
      <c r="K69" s="36">
        <v>147</v>
      </c>
      <c r="L69" s="36">
        <v>12</v>
      </c>
      <c r="M69" s="36">
        <v>65</v>
      </c>
      <c r="N69" s="21">
        <f>K69+L69+M69</f>
        <v>224</v>
      </c>
    </row>
    <row r="70" spans="1:14" ht="12.75">
      <c r="A70" s="23" t="s">
        <v>0</v>
      </c>
      <c r="B70" s="24">
        <v>42</v>
      </c>
      <c r="C70" s="19">
        <v>307</v>
      </c>
      <c r="D70" s="10">
        <v>151</v>
      </c>
      <c r="E70" s="10">
        <v>2</v>
      </c>
      <c r="F70" s="10">
        <v>39</v>
      </c>
      <c r="G70" s="10">
        <v>270</v>
      </c>
      <c r="H70" s="10">
        <v>7</v>
      </c>
      <c r="I70" s="10">
        <v>101</v>
      </c>
      <c r="J70" s="16" t="s">
        <v>5</v>
      </c>
      <c r="K70" s="36">
        <v>141</v>
      </c>
      <c r="L70" s="10">
        <v>7</v>
      </c>
      <c r="M70" s="10">
        <v>71</v>
      </c>
      <c r="N70" s="61">
        <f>K70+L70+M70</f>
        <v>219</v>
      </c>
    </row>
    <row r="71" spans="1:16" ht="12.75">
      <c r="A71" s="23" t="s">
        <v>11</v>
      </c>
      <c r="B71" s="24">
        <v>42</v>
      </c>
      <c r="C71" s="19">
        <v>320</v>
      </c>
      <c r="D71" s="10">
        <v>165</v>
      </c>
      <c r="E71" s="10">
        <v>5</v>
      </c>
      <c r="F71" s="10">
        <v>35</v>
      </c>
      <c r="G71" s="10">
        <v>286</v>
      </c>
      <c r="H71" s="10">
        <v>22</v>
      </c>
      <c r="I71" s="10">
        <v>70</v>
      </c>
      <c r="J71" s="16"/>
      <c r="K71" s="60">
        <v>101</v>
      </c>
      <c r="L71" s="36"/>
      <c r="M71" s="26"/>
      <c r="N71" s="62"/>
      <c r="O71" s="26"/>
      <c r="P71" s="10">
        <v>2103</v>
      </c>
    </row>
    <row r="72" spans="1:14" ht="12.75">
      <c r="A72" s="23" t="s">
        <v>2</v>
      </c>
      <c r="B72" s="24">
        <v>42</v>
      </c>
      <c r="C72" s="19">
        <v>312</v>
      </c>
      <c r="D72" s="10">
        <v>133</v>
      </c>
      <c r="E72" s="10">
        <v>5</v>
      </c>
      <c r="F72" s="10">
        <v>57</v>
      </c>
      <c r="G72" s="10">
        <v>229</v>
      </c>
      <c r="H72" s="10">
        <v>16</v>
      </c>
      <c r="I72" s="10">
        <v>133</v>
      </c>
      <c r="K72" s="36"/>
      <c r="L72" t="s">
        <v>19</v>
      </c>
      <c r="M72" s="10">
        <v>2</v>
      </c>
      <c r="N72" s="21"/>
    </row>
    <row r="73" spans="1:16" ht="12.75">
      <c r="A73" s="27" t="s">
        <v>20</v>
      </c>
      <c r="B73" s="28"/>
      <c r="C73" s="12">
        <f aca="true" t="shared" si="2" ref="C73:I73">SUM(C63:C72)</f>
        <v>3142</v>
      </c>
      <c r="D73" s="26">
        <f t="shared" si="2"/>
        <v>1435</v>
      </c>
      <c r="E73" s="26">
        <f t="shared" si="2"/>
        <v>121</v>
      </c>
      <c r="F73" s="26">
        <f t="shared" si="2"/>
        <v>387</v>
      </c>
      <c r="G73" s="26">
        <f t="shared" si="2"/>
        <v>2506</v>
      </c>
      <c r="H73" s="26">
        <f t="shared" si="2"/>
        <v>426</v>
      </c>
      <c r="I73" s="26">
        <f t="shared" si="2"/>
        <v>848</v>
      </c>
      <c r="J73" s="9" t="s">
        <v>2</v>
      </c>
      <c r="K73" s="10">
        <v>1</v>
      </c>
      <c r="L73" s="34">
        <f>L68/L52*100</f>
        <v>20</v>
      </c>
      <c r="M73" s="34">
        <f>M68/M52*100</f>
        <v>46.111111111111114</v>
      </c>
      <c r="O73" t="s">
        <v>21</v>
      </c>
      <c r="P73">
        <f>P71/P60*100</f>
        <v>45.568797399783314</v>
      </c>
    </row>
    <row r="74" spans="1:13" ht="12.75">
      <c r="A74" s="28"/>
      <c r="B74" s="12"/>
      <c r="C74" s="26"/>
      <c r="D74" s="26"/>
      <c r="E74" s="26"/>
      <c r="F74" s="26"/>
      <c r="G74" s="26"/>
      <c r="H74" s="26"/>
      <c r="J74" s="9" t="s">
        <v>8</v>
      </c>
      <c r="K74" s="34">
        <f>K69/K53*100</f>
        <v>56.32183908045977</v>
      </c>
      <c r="L74" s="35">
        <f>L67/L55*100</f>
        <v>14.049586776859504</v>
      </c>
      <c r="M74" s="34">
        <f>M67/M55*100</f>
        <v>61.58940397350994</v>
      </c>
    </row>
    <row r="75" spans="10:13" ht="12.75">
      <c r="J75" s="9" t="s">
        <v>0</v>
      </c>
      <c r="K75" s="35">
        <f>K68/K56*100</f>
        <v>39.823008849557525</v>
      </c>
      <c r="L75" s="34">
        <f>L70/L51*100</f>
        <v>11.475409836065573</v>
      </c>
      <c r="M75" s="34">
        <f>M70/M51*100</f>
        <v>33.80952380952381</v>
      </c>
    </row>
    <row r="76" spans="10:13" ht="12.75">
      <c r="J76" s="9" t="s">
        <v>1</v>
      </c>
      <c r="K76" s="34">
        <f>K71/K52*100</f>
        <v>34.707903780068726</v>
      </c>
      <c r="L76" s="34">
        <f>L64/L57*100</f>
        <v>19.727891156462583</v>
      </c>
      <c r="M76" s="35">
        <f>M64/M57*100</f>
        <v>54.91803278688525</v>
      </c>
    </row>
    <row r="77" spans="10:13" ht="12.75">
      <c r="J77" s="9" t="s">
        <v>5</v>
      </c>
      <c r="K77" s="35">
        <f>K65/K58*100</f>
        <v>47.16981132075472</v>
      </c>
      <c r="L77" s="34">
        <f>L69/L56*100</f>
        <v>19.047619047619047</v>
      </c>
      <c r="M77" s="34">
        <f>M69/M56*100</f>
        <v>45.13888888888889</v>
      </c>
    </row>
    <row r="78" spans="10:13" ht="12.75">
      <c r="J78" s="9" t="s">
        <v>4</v>
      </c>
      <c r="K78" s="34">
        <f>K70/K57*100</f>
        <v>50.90252707581227</v>
      </c>
      <c r="L78" s="35">
        <f>L63/L58*100</f>
        <v>17.2972972972973</v>
      </c>
      <c r="M78" s="34">
        <f>M63/M58*100</f>
        <v>58.333333333333336</v>
      </c>
    </row>
    <row r="79" spans="10:13" ht="12.75">
      <c r="J79" s="9" t="s">
        <v>9</v>
      </c>
      <c r="K79" s="34">
        <f>K64/K59*100</f>
        <v>39.04761904761905</v>
      </c>
      <c r="L79" s="34">
        <f>L65/L54*100</f>
        <v>23.770491803278688</v>
      </c>
      <c r="M79" s="35">
        <f>M65/M54*100</f>
        <v>47.05882352941176</v>
      </c>
    </row>
    <row r="80" spans="10:13" ht="12.75">
      <c r="J80" s="9"/>
      <c r="K80" s="34">
        <f>K66/K55*100</f>
        <v>46.35036496350365</v>
      </c>
      <c r="L80" s="34"/>
      <c r="M80" s="34"/>
    </row>
    <row r="81" spans="10:13" ht="12.75">
      <c r="J81" s="16" t="s">
        <v>7</v>
      </c>
      <c r="K81" s="34"/>
      <c r="L81" s="34">
        <f>L66/L53*100</f>
        <v>22.30769230769231</v>
      </c>
      <c r="M81" s="34">
        <f>M66/M53*100</f>
        <v>42.58064516129032</v>
      </c>
    </row>
    <row r="82" spans="10:13" ht="12.75">
      <c r="J82" s="16" t="s">
        <v>6</v>
      </c>
      <c r="K82" s="34">
        <f>K67/K54*100</f>
        <v>48.33948339483395</v>
      </c>
      <c r="L82" s="34">
        <f>L62/L59*100</f>
        <v>88.37209302325581</v>
      </c>
      <c r="M82" s="34">
        <f>M62/M59*100</f>
        <v>65.33333333333333</v>
      </c>
    </row>
    <row r="83" ht="12.75">
      <c r="K83" s="35" t="e">
        <f>K63/K60*100</f>
        <v>#DIV/0!</v>
      </c>
    </row>
    <row r="84" spans="2:10" ht="12.75">
      <c r="B84" s="17"/>
      <c r="C84" s="18"/>
      <c r="D84" s="19"/>
      <c r="E84" s="17"/>
      <c r="F84" s="18"/>
      <c r="G84" s="20"/>
      <c r="H84" s="20"/>
      <c r="I84" s="19"/>
      <c r="J84" s="17"/>
    </row>
    <row r="85" spans="2:42" ht="12.75">
      <c r="B85" s="29"/>
      <c r="C85" s="12"/>
      <c r="D85" s="12"/>
      <c r="E85" s="12"/>
      <c r="F85" s="12"/>
      <c r="G85" s="12"/>
      <c r="H85" s="12"/>
      <c r="I85" s="12"/>
      <c r="J85" s="12"/>
      <c r="K85" s="1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8"/>
      <c r="AM85" s="58"/>
      <c r="AN85" s="58"/>
      <c r="AO85" s="58"/>
      <c r="AP85" s="17"/>
    </row>
    <row r="86" spans="2:42" ht="12.75">
      <c r="B86" s="20"/>
      <c r="C86" s="10"/>
      <c r="D86" s="10"/>
      <c r="E86" s="10"/>
      <c r="F86" s="10"/>
      <c r="G86" s="10"/>
      <c r="H86" s="10"/>
      <c r="I86" s="30"/>
      <c r="J86" s="30"/>
      <c r="K86" s="12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8"/>
      <c r="AM86" s="58"/>
      <c r="AN86" s="58"/>
      <c r="AO86" s="58"/>
      <c r="AP86" s="17"/>
    </row>
    <row r="87" spans="2:11" ht="12.75">
      <c r="B87" s="19"/>
      <c r="C87" s="10"/>
      <c r="D87" s="10"/>
      <c r="E87" s="10"/>
      <c r="F87" s="10"/>
      <c r="G87" s="10"/>
      <c r="H87" s="10"/>
      <c r="I87" s="30"/>
      <c r="J87" s="30"/>
      <c r="K87" s="31"/>
    </row>
    <row r="88" spans="2:11" ht="12.75">
      <c r="B88" s="19"/>
      <c r="C88" s="10"/>
      <c r="D88" s="10"/>
      <c r="E88" s="10"/>
      <c r="F88" s="10"/>
      <c r="G88" s="10"/>
      <c r="H88" s="10"/>
      <c r="I88" s="30"/>
      <c r="J88" s="30"/>
      <c r="K88" s="31"/>
    </row>
    <row r="89" spans="2:11" ht="12.75">
      <c r="B89" s="19"/>
      <c r="C89" s="10"/>
      <c r="D89" s="10"/>
      <c r="E89" s="10"/>
      <c r="F89" s="10"/>
      <c r="G89" s="10"/>
      <c r="H89" s="10"/>
      <c r="I89" s="30"/>
      <c r="J89" s="30"/>
      <c r="K89" s="31"/>
    </row>
    <row r="90" spans="2:11" ht="12.75">
      <c r="B90" s="19"/>
      <c r="C90" s="10"/>
      <c r="D90" s="10"/>
      <c r="E90" s="10"/>
      <c r="F90" s="10"/>
      <c r="G90" s="10"/>
      <c r="H90" s="10"/>
      <c r="I90" s="30"/>
      <c r="J90" s="30"/>
      <c r="K90" s="31"/>
    </row>
    <row r="91" spans="2:11" ht="12.75">
      <c r="B91" s="19"/>
      <c r="C91" s="10"/>
      <c r="D91" s="10"/>
      <c r="E91" s="10"/>
      <c r="F91" s="10"/>
      <c r="G91" s="10"/>
      <c r="H91" s="10"/>
      <c r="I91" s="30"/>
      <c r="J91" s="30"/>
      <c r="K91" s="31"/>
    </row>
    <row r="92" spans="2:11" ht="12.75">
      <c r="B92" s="19"/>
      <c r="C92" s="10"/>
      <c r="D92" s="10"/>
      <c r="E92" s="10"/>
      <c r="F92" s="10"/>
      <c r="G92" s="10"/>
      <c r="H92" s="10"/>
      <c r="I92" s="30"/>
      <c r="J92" s="30"/>
      <c r="K92" s="31"/>
    </row>
    <row r="93" spans="2:11" ht="12.75">
      <c r="B93" s="19"/>
      <c r="C93" s="10"/>
      <c r="D93" s="10"/>
      <c r="E93" s="10"/>
      <c r="F93" s="10"/>
      <c r="G93" s="10"/>
      <c r="H93" s="10"/>
      <c r="I93" s="30"/>
      <c r="J93" s="30"/>
      <c r="K93" s="31"/>
    </row>
    <row r="94" spans="2:11" ht="12.75">
      <c r="B94" s="19"/>
      <c r="C94" s="10"/>
      <c r="D94" s="10"/>
      <c r="E94" s="10"/>
      <c r="F94" s="10"/>
      <c r="G94" s="10"/>
      <c r="H94" s="10"/>
      <c r="I94" s="30"/>
      <c r="J94" s="30"/>
      <c r="K94" s="31"/>
    </row>
    <row r="95" spans="2:11" ht="12.75">
      <c r="B95" s="12"/>
      <c r="C95" s="26"/>
      <c r="D95" s="26"/>
      <c r="E95" s="26"/>
      <c r="F95" s="26"/>
      <c r="G95" s="26"/>
      <c r="H95" s="26"/>
      <c r="I95" s="32"/>
      <c r="J95" s="32"/>
      <c r="K95" s="31"/>
    </row>
    <row r="96" ht="12.75">
      <c r="K96" s="33"/>
    </row>
    <row r="99" spans="5:10" ht="12.75">
      <c r="E99">
        <v>7.8</v>
      </c>
      <c r="G99">
        <v>3142</v>
      </c>
      <c r="J99">
        <v>3142</v>
      </c>
    </row>
    <row r="100" spans="5:10" ht="12.75">
      <c r="E100">
        <v>-4.3</v>
      </c>
      <c r="G100">
        <v>-1943</v>
      </c>
      <c r="J100">
        <v>1943</v>
      </c>
    </row>
    <row r="101" spans="5:14" ht="12.75">
      <c r="E101">
        <f>SUM(E99:E100)</f>
        <v>3.5</v>
      </c>
      <c r="G101">
        <f>SUM(G99:G100)</f>
        <v>1199</v>
      </c>
      <c r="J101">
        <v>1199</v>
      </c>
      <c r="K101">
        <f>J100/J99*100</f>
        <v>61.83959261616805</v>
      </c>
      <c r="M101">
        <v>3780</v>
      </c>
      <c r="N101">
        <f>J100/3780*100</f>
        <v>51.402116402116405</v>
      </c>
    </row>
    <row r="102" ht="12.75">
      <c r="K102">
        <f>J101/J99*100</f>
        <v>38.16040738383196</v>
      </c>
    </row>
    <row r="103" spans="4:7" ht="12.75">
      <c r="D103" t="s">
        <v>26</v>
      </c>
      <c r="F103" t="s">
        <v>26</v>
      </c>
      <c r="G103" t="s">
        <v>26</v>
      </c>
    </row>
    <row r="104" spans="4:10" ht="12.75">
      <c r="D104" t="s">
        <v>27</v>
      </c>
      <c r="F104" t="s">
        <v>24</v>
      </c>
      <c r="G104" t="s">
        <v>22</v>
      </c>
      <c r="I104">
        <v>9</v>
      </c>
      <c r="J104">
        <v>17</v>
      </c>
    </row>
    <row r="105" spans="4:10" ht="12.75">
      <c r="D105">
        <v>3142</v>
      </c>
      <c r="F105">
        <v>1943</v>
      </c>
      <c r="G105">
        <v>1199</v>
      </c>
      <c r="I105">
        <v>42</v>
      </c>
      <c r="J105">
        <v>42</v>
      </c>
    </row>
    <row r="106" spans="9:10" ht="12.75">
      <c r="I106">
        <f>I104*I105</f>
        <v>378</v>
      </c>
      <c r="J106">
        <f>J104*J105</f>
        <v>714</v>
      </c>
    </row>
    <row r="107" spans="4:10" ht="12.75">
      <c r="D107" t="s">
        <v>23</v>
      </c>
      <c r="F107" t="s">
        <v>24</v>
      </c>
      <c r="G107" t="s">
        <v>22</v>
      </c>
      <c r="I107">
        <v>10</v>
      </c>
      <c r="J107">
        <v>10</v>
      </c>
    </row>
    <row r="108" spans="4:10" ht="12.75">
      <c r="D108">
        <v>7140</v>
      </c>
      <c r="F108">
        <v>3780</v>
      </c>
      <c r="G108">
        <f>D108-F108</f>
        <v>3360</v>
      </c>
      <c r="I108">
        <v>3780</v>
      </c>
      <c r="J108">
        <v>7140</v>
      </c>
    </row>
    <row r="109" spans="4:10" ht="12.75">
      <c r="D109" t="s">
        <v>25</v>
      </c>
      <c r="F109" t="s">
        <v>25</v>
      </c>
      <c r="G109" t="s">
        <v>25</v>
      </c>
      <c r="I109">
        <f>J100/I108*100</f>
        <v>51.402116402116405</v>
      </c>
      <c r="J109">
        <f>J99/J108*100</f>
        <v>44.00560224089636</v>
      </c>
    </row>
    <row r="110" spans="4:7" ht="12.75">
      <c r="D110" s="21">
        <f>D105/D108*100</f>
        <v>44.00560224089636</v>
      </c>
      <c r="E110" s="21"/>
      <c r="F110" s="21">
        <f>F105/F108*100</f>
        <v>51.402116402116405</v>
      </c>
      <c r="G110" s="21">
        <f>G105/G108*100</f>
        <v>35.68452380952381</v>
      </c>
    </row>
    <row r="118" ht="12.75">
      <c r="C118" t="s">
        <v>38</v>
      </c>
    </row>
    <row r="119" spans="3:14" ht="12.75">
      <c r="C119" s="41" t="s">
        <v>37</v>
      </c>
      <c r="D119" s="41"/>
      <c r="E119" s="41"/>
      <c r="F119" s="41"/>
      <c r="G119" s="41" t="s">
        <v>26</v>
      </c>
      <c r="H119" s="41"/>
      <c r="I119" s="41"/>
      <c r="J119" s="41"/>
      <c r="L119" s="41"/>
      <c r="M119" s="41"/>
      <c r="N119" s="42"/>
    </row>
    <row r="120" spans="3:19" ht="12.75">
      <c r="C120" s="49" t="s">
        <v>28</v>
      </c>
      <c r="D120" s="49" t="s">
        <v>29</v>
      </c>
      <c r="E120" s="50">
        <v>12</v>
      </c>
      <c r="F120" s="49" t="s">
        <v>32</v>
      </c>
      <c r="G120" s="51" t="s">
        <v>28</v>
      </c>
      <c r="H120" s="51" t="s">
        <v>25</v>
      </c>
      <c r="I120" s="52" t="s">
        <v>29</v>
      </c>
      <c r="J120" s="52" t="s">
        <v>25</v>
      </c>
      <c r="K120" s="41"/>
      <c r="L120" s="53" t="s">
        <v>25</v>
      </c>
      <c r="M120" s="49" t="s">
        <v>33</v>
      </c>
      <c r="N120" s="43"/>
      <c r="S120" t="s">
        <v>31</v>
      </c>
    </row>
    <row r="121" spans="2:20" ht="12.75">
      <c r="B121" t="s">
        <v>9</v>
      </c>
      <c r="C121" s="38">
        <v>85</v>
      </c>
      <c r="D121" s="38">
        <v>45</v>
      </c>
      <c r="E121" s="38">
        <v>34</v>
      </c>
      <c r="F121" s="38">
        <v>164</v>
      </c>
      <c r="G121" s="45">
        <v>64</v>
      </c>
      <c r="H121" s="40">
        <f>G121/C121*100</f>
        <v>75.29411764705883</v>
      </c>
      <c r="I121" s="47">
        <v>30</v>
      </c>
      <c r="J121" s="39">
        <f>I121/D121*100</f>
        <v>66.66666666666666</v>
      </c>
      <c r="K121" s="53">
        <v>12</v>
      </c>
      <c r="L121" s="40">
        <f aca="true" t="shared" si="3" ref="L121:L130">K122/E121*100</f>
        <v>73.52941176470588</v>
      </c>
      <c r="M121" s="38">
        <v>119</v>
      </c>
      <c r="N121" s="38"/>
      <c r="S121" s="38">
        <v>164</v>
      </c>
      <c r="T121" s="38"/>
    </row>
    <row r="122" spans="2:20" ht="12.75">
      <c r="B122" t="s">
        <v>0</v>
      </c>
      <c r="C122" s="38">
        <v>92</v>
      </c>
      <c r="D122" s="38">
        <v>24</v>
      </c>
      <c r="E122" s="38">
        <v>48</v>
      </c>
      <c r="F122" s="38">
        <v>164</v>
      </c>
      <c r="G122" s="45">
        <v>67</v>
      </c>
      <c r="H122" s="40">
        <f aca="true" t="shared" si="4" ref="H122:H130">G122/C122*100</f>
        <v>72.82608695652173</v>
      </c>
      <c r="I122" s="47">
        <v>17</v>
      </c>
      <c r="J122" s="39">
        <f aca="true" t="shared" si="5" ref="J122:J130">I122/D122*100</f>
        <v>70.83333333333334</v>
      </c>
      <c r="K122" s="45">
        <v>25</v>
      </c>
      <c r="L122" s="40">
        <f t="shared" si="3"/>
        <v>79.16666666666666</v>
      </c>
      <c r="M122" s="38">
        <v>122</v>
      </c>
      <c r="N122" s="38"/>
      <c r="S122" s="38">
        <v>164</v>
      </c>
      <c r="T122" s="38"/>
    </row>
    <row r="123" spans="2:20" ht="12.75">
      <c r="B123" t="s">
        <v>6</v>
      </c>
      <c r="C123" s="38">
        <v>57</v>
      </c>
      <c r="D123" s="38">
        <v>38</v>
      </c>
      <c r="E123" s="38">
        <v>69</v>
      </c>
      <c r="F123" s="38">
        <v>164</v>
      </c>
      <c r="G123" s="45">
        <v>40</v>
      </c>
      <c r="H123" s="40">
        <f t="shared" si="4"/>
        <v>70.17543859649122</v>
      </c>
      <c r="I123" s="47">
        <v>24</v>
      </c>
      <c r="J123" s="39">
        <f t="shared" si="5"/>
        <v>63.1578947368421</v>
      </c>
      <c r="K123" s="45">
        <v>38</v>
      </c>
      <c r="L123" s="40">
        <f t="shared" si="3"/>
        <v>72.46376811594203</v>
      </c>
      <c r="M123" s="38">
        <v>114</v>
      </c>
      <c r="N123" s="38"/>
      <c r="S123" s="38">
        <v>164</v>
      </c>
      <c r="T123" s="38"/>
    </row>
    <row r="124" spans="2:20" ht="12.75">
      <c r="B124" t="s">
        <v>4</v>
      </c>
      <c r="C124" s="38">
        <v>118</v>
      </c>
      <c r="D124" s="38">
        <v>28</v>
      </c>
      <c r="E124" s="38">
        <v>18</v>
      </c>
      <c r="F124" s="38">
        <v>164</v>
      </c>
      <c r="G124" s="45">
        <v>84</v>
      </c>
      <c r="H124" s="40">
        <f t="shared" si="4"/>
        <v>71.1864406779661</v>
      </c>
      <c r="I124" s="47">
        <v>18</v>
      </c>
      <c r="J124" s="39">
        <f t="shared" si="5"/>
        <v>64.28571428571429</v>
      </c>
      <c r="K124" s="45">
        <v>50</v>
      </c>
      <c r="L124" s="40">
        <f t="shared" si="3"/>
        <v>83.33333333333334</v>
      </c>
      <c r="M124" s="38">
        <v>117</v>
      </c>
      <c r="N124" s="38"/>
      <c r="S124" s="38">
        <v>164</v>
      </c>
      <c r="T124" s="38"/>
    </row>
    <row r="125" spans="2:20" ht="12.75">
      <c r="B125" t="s">
        <v>8</v>
      </c>
      <c r="C125" s="38">
        <v>40</v>
      </c>
      <c r="D125" s="38">
        <v>35</v>
      </c>
      <c r="E125" s="38">
        <v>89</v>
      </c>
      <c r="F125" s="38">
        <v>164</v>
      </c>
      <c r="G125" s="45">
        <v>29</v>
      </c>
      <c r="H125" s="40">
        <f t="shared" si="4"/>
        <v>72.5</v>
      </c>
      <c r="I125" s="48">
        <v>26</v>
      </c>
      <c r="J125" s="39">
        <f t="shared" si="5"/>
        <v>74.28571428571429</v>
      </c>
      <c r="K125" s="46">
        <v>15</v>
      </c>
      <c r="L125" s="40">
        <f t="shared" si="3"/>
        <v>75.28089887640449</v>
      </c>
      <c r="M125" s="38">
        <v>122</v>
      </c>
      <c r="N125" s="38"/>
      <c r="S125" s="38">
        <v>164</v>
      </c>
      <c r="T125" s="38"/>
    </row>
    <row r="126" spans="2:20" ht="12.75">
      <c r="B126" t="s">
        <v>2</v>
      </c>
      <c r="C126" s="38">
        <v>64</v>
      </c>
      <c r="D126" s="38">
        <v>57</v>
      </c>
      <c r="E126" s="38">
        <v>43</v>
      </c>
      <c r="F126" s="38">
        <v>164</v>
      </c>
      <c r="G126" s="45">
        <v>45</v>
      </c>
      <c r="H126" s="40">
        <f t="shared" si="4"/>
        <v>70.3125</v>
      </c>
      <c r="I126" s="47">
        <v>36</v>
      </c>
      <c r="J126" s="39">
        <f t="shared" si="5"/>
        <v>63.1578947368421</v>
      </c>
      <c r="K126" s="45">
        <v>67</v>
      </c>
      <c r="L126" s="40">
        <f t="shared" si="3"/>
        <v>74.4186046511628</v>
      </c>
      <c r="M126" s="38">
        <v>113</v>
      </c>
      <c r="N126" s="38"/>
      <c r="S126" s="38">
        <v>164</v>
      </c>
      <c r="T126" s="38"/>
    </row>
    <row r="127" spans="2:20" ht="12.75">
      <c r="B127" t="s">
        <v>35</v>
      </c>
      <c r="C127" s="38">
        <v>53</v>
      </c>
      <c r="D127" s="38">
        <v>51</v>
      </c>
      <c r="E127" s="38">
        <v>60</v>
      </c>
      <c r="F127" s="38">
        <v>164</v>
      </c>
      <c r="G127" s="45">
        <v>38</v>
      </c>
      <c r="H127" s="40">
        <f t="shared" si="4"/>
        <v>71.69811320754717</v>
      </c>
      <c r="I127" s="47">
        <v>34</v>
      </c>
      <c r="J127" s="39">
        <f t="shared" si="5"/>
        <v>66.66666666666666</v>
      </c>
      <c r="K127" s="45">
        <v>32</v>
      </c>
      <c r="L127" s="40">
        <f t="shared" si="3"/>
        <v>78.33333333333333</v>
      </c>
      <c r="M127" s="38">
        <v>119</v>
      </c>
      <c r="N127" s="38"/>
      <c r="S127" s="38">
        <v>164</v>
      </c>
      <c r="T127" s="38"/>
    </row>
    <row r="128" spans="2:20" ht="12.75">
      <c r="B128" t="s">
        <v>36</v>
      </c>
      <c r="C128" s="38">
        <v>88</v>
      </c>
      <c r="D128" s="38">
        <v>28</v>
      </c>
      <c r="E128" s="38">
        <v>48</v>
      </c>
      <c r="F128" s="38">
        <v>164</v>
      </c>
      <c r="G128" s="46">
        <v>68</v>
      </c>
      <c r="H128" s="40">
        <f t="shared" si="4"/>
        <v>77.27272727272727</v>
      </c>
      <c r="I128" s="47">
        <v>19</v>
      </c>
      <c r="J128" s="39">
        <f t="shared" si="5"/>
        <v>67.85714285714286</v>
      </c>
      <c r="K128" s="45">
        <v>47</v>
      </c>
      <c r="L128" s="40">
        <f t="shared" si="3"/>
        <v>68.75</v>
      </c>
      <c r="M128" s="38">
        <v>120</v>
      </c>
      <c r="N128" s="38"/>
      <c r="S128" s="38">
        <v>164</v>
      </c>
      <c r="T128" s="38"/>
    </row>
    <row r="129" spans="2:20" ht="12.75">
      <c r="B129" t="s">
        <v>7</v>
      </c>
      <c r="C129" s="38">
        <v>55</v>
      </c>
      <c r="D129" s="38">
        <v>53</v>
      </c>
      <c r="E129" s="38">
        <v>56</v>
      </c>
      <c r="F129" s="38">
        <v>164</v>
      </c>
      <c r="G129" s="45">
        <v>38</v>
      </c>
      <c r="H129" s="40">
        <f t="shared" si="4"/>
        <v>69.0909090909091</v>
      </c>
      <c r="I129" s="47">
        <v>33</v>
      </c>
      <c r="J129" s="39">
        <f t="shared" si="5"/>
        <v>62.264150943396224</v>
      </c>
      <c r="K129" s="45">
        <v>33</v>
      </c>
      <c r="L129" s="40">
        <f t="shared" si="3"/>
        <v>73.21428571428571</v>
      </c>
      <c r="M129" s="38">
        <v>112</v>
      </c>
      <c r="N129" s="38"/>
      <c r="S129" s="38">
        <v>164</v>
      </c>
      <c r="T129" s="38"/>
    </row>
    <row r="130" spans="2:20" ht="12.75">
      <c r="B130" t="s">
        <v>1</v>
      </c>
      <c r="C130" s="38">
        <v>71</v>
      </c>
      <c r="D130" s="38">
        <v>47</v>
      </c>
      <c r="E130" s="38">
        <v>46</v>
      </c>
      <c r="F130" s="38">
        <v>164</v>
      </c>
      <c r="G130" s="45">
        <v>48</v>
      </c>
      <c r="H130" s="40">
        <f t="shared" si="4"/>
        <v>67.6056338028169</v>
      </c>
      <c r="I130" s="47">
        <v>34</v>
      </c>
      <c r="J130" s="39">
        <f t="shared" si="5"/>
        <v>72.3404255319149</v>
      </c>
      <c r="K130" s="45">
        <v>41</v>
      </c>
      <c r="L130" s="40">
        <f t="shared" si="3"/>
        <v>78.26086956521739</v>
      </c>
      <c r="M130" s="38">
        <v>118</v>
      </c>
      <c r="N130" s="38"/>
      <c r="S130" s="38">
        <v>164</v>
      </c>
      <c r="T130" s="38"/>
    </row>
    <row r="131" ht="12.75">
      <c r="K131" s="45">
        <v>36</v>
      </c>
    </row>
    <row r="132" spans="2:13" ht="12.75">
      <c r="B132" s="43"/>
      <c r="C132" s="41" t="s">
        <v>37</v>
      </c>
      <c r="D132" s="44"/>
      <c r="E132" s="44"/>
      <c r="F132" s="44"/>
      <c r="G132" s="41" t="s">
        <v>30</v>
      </c>
      <c r="H132" s="44"/>
      <c r="I132" s="44"/>
      <c r="J132" s="44"/>
      <c r="L132" s="44"/>
      <c r="M132" s="44"/>
    </row>
    <row r="133" spans="2:13" ht="12.75">
      <c r="B133" s="43"/>
      <c r="C133" s="41" t="s">
        <v>28</v>
      </c>
      <c r="D133" s="41" t="s">
        <v>29</v>
      </c>
      <c r="E133" s="41">
        <v>12</v>
      </c>
      <c r="F133" s="41" t="s">
        <v>32</v>
      </c>
      <c r="G133" s="54" t="s">
        <v>28</v>
      </c>
      <c r="H133" s="54" t="s">
        <v>25</v>
      </c>
      <c r="I133" s="55" t="s">
        <v>29</v>
      </c>
      <c r="J133" s="55" t="s">
        <v>25</v>
      </c>
      <c r="K133" s="44"/>
      <c r="L133" s="56" t="s">
        <v>25</v>
      </c>
      <c r="M133" s="41" t="s">
        <v>34</v>
      </c>
    </row>
    <row r="134" spans="2:13" ht="12.75">
      <c r="B134" t="s">
        <v>9</v>
      </c>
      <c r="C134" s="38">
        <v>85</v>
      </c>
      <c r="D134" s="38">
        <v>45</v>
      </c>
      <c r="E134" s="38">
        <v>34</v>
      </c>
      <c r="F134" s="38">
        <v>164</v>
      </c>
      <c r="G134" s="45">
        <v>21</v>
      </c>
      <c r="H134" s="40">
        <f>G134/C121*100</f>
        <v>24.705882352941178</v>
      </c>
      <c r="I134" s="47">
        <v>15</v>
      </c>
      <c r="J134" s="39">
        <f>I134/D121*100</f>
        <v>33.33333333333333</v>
      </c>
      <c r="K134" s="56">
        <v>12</v>
      </c>
      <c r="L134" s="40">
        <f aca="true" t="shared" si="6" ref="L134:L143">K135/E121*100</f>
        <v>26.47058823529412</v>
      </c>
      <c r="M134" s="38">
        <v>45</v>
      </c>
    </row>
    <row r="135" spans="2:13" ht="12.75">
      <c r="B135" t="s">
        <v>0</v>
      </c>
      <c r="C135" s="38">
        <v>92</v>
      </c>
      <c r="D135" s="38">
        <v>24</v>
      </c>
      <c r="E135" s="38">
        <v>48</v>
      </c>
      <c r="F135" s="38">
        <v>164</v>
      </c>
      <c r="G135" s="45">
        <v>25</v>
      </c>
      <c r="H135" s="40">
        <f aca="true" t="shared" si="7" ref="H135:H143">G135/C122*100</f>
        <v>27.173913043478258</v>
      </c>
      <c r="I135" s="47">
        <v>7</v>
      </c>
      <c r="J135" s="39">
        <f aca="true" t="shared" si="8" ref="J135:J143">I135/D122*100</f>
        <v>29.166666666666668</v>
      </c>
      <c r="K135" s="45">
        <v>9</v>
      </c>
      <c r="L135" s="40">
        <f t="shared" si="6"/>
        <v>20.833333333333336</v>
      </c>
      <c r="M135" s="38">
        <v>42</v>
      </c>
    </row>
    <row r="136" spans="2:13" ht="12.75">
      <c r="B136" t="s">
        <v>6</v>
      </c>
      <c r="C136" s="38">
        <v>57</v>
      </c>
      <c r="D136" s="38">
        <v>38</v>
      </c>
      <c r="E136" s="38">
        <v>69</v>
      </c>
      <c r="F136" s="38">
        <v>164</v>
      </c>
      <c r="G136" s="45">
        <v>17</v>
      </c>
      <c r="H136" s="40">
        <f t="shared" si="7"/>
        <v>29.82456140350877</v>
      </c>
      <c r="I136" s="47">
        <v>14</v>
      </c>
      <c r="J136" s="39">
        <f t="shared" si="8"/>
        <v>36.84210526315789</v>
      </c>
      <c r="K136" s="45">
        <v>10</v>
      </c>
      <c r="L136" s="40">
        <f t="shared" si="6"/>
        <v>27.536231884057973</v>
      </c>
      <c r="M136" s="38">
        <v>50</v>
      </c>
    </row>
    <row r="137" spans="2:13" ht="12.75">
      <c r="B137" t="s">
        <v>4</v>
      </c>
      <c r="C137" s="38">
        <v>118</v>
      </c>
      <c r="D137" s="38">
        <v>28</v>
      </c>
      <c r="E137" s="38">
        <v>18</v>
      </c>
      <c r="F137" s="38">
        <v>164</v>
      </c>
      <c r="G137" s="45">
        <v>34</v>
      </c>
      <c r="H137" s="40">
        <f t="shared" si="7"/>
        <v>28.8135593220339</v>
      </c>
      <c r="I137" s="47">
        <v>10</v>
      </c>
      <c r="J137" s="39">
        <f t="shared" si="8"/>
        <v>35.714285714285715</v>
      </c>
      <c r="K137" s="45">
        <v>19</v>
      </c>
      <c r="L137" s="40">
        <f t="shared" si="6"/>
        <v>16.666666666666664</v>
      </c>
      <c r="M137" s="38">
        <v>47</v>
      </c>
    </row>
    <row r="138" spans="2:13" ht="12.75">
      <c r="B138" t="s">
        <v>8</v>
      </c>
      <c r="C138" s="38">
        <v>40</v>
      </c>
      <c r="D138" s="38">
        <v>35</v>
      </c>
      <c r="E138" s="38">
        <v>89</v>
      </c>
      <c r="F138" s="38">
        <v>164</v>
      </c>
      <c r="G138" s="45">
        <v>11</v>
      </c>
      <c r="H138" s="40">
        <f t="shared" si="7"/>
        <v>27.500000000000004</v>
      </c>
      <c r="I138" s="47">
        <v>9</v>
      </c>
      <c r="J138" s="39">
        <f t="shared" si="8"/>
        <v>25.71428571428571</v>
      </c>
      <c r="K138" s="45">
        <v>3</v>
      </c>
      <c r="L138" s="40">
        <f t="shared" si="6"/>
        <v>24.719101123595504</v>
      </c>
      <c r="M138" s="38">
        <v>42</v>
      </c>
    </row>
    <row r="139" spans="2:13" ht="12.75">
      <c r="B139" t="s">
        <v>2</v>
      </c>
      <c r="C139" s="38">
        <v>64</v>
      </c>
      <c r="D139" s="38">
        <v>57</v>
      </c>
      <c r="E139" s="38">
        <v>43</v>
      </c>
      <c r="F139" s="38">
        <v>164</v>
      </c>
      <c r="G139" s="45">
        <v>19</v>
      </c>
      <c r="H139" s="40">
        <f t="shared" si="7"/>
        <v>29.6875</v>
      </c>
      <c r="I139" s="47">
        <v>21</v>
      </c>
      <c r="J139" s="39">
        <f t="shared" si="8"/>
        <v>36.84210526315789</v>
      </c>
      <c r="K139" s="45">
        <v>22</v>
      </c>
      <c r="L139" s="40">
        <f t="shared" si="6"/>
        <v>25.581395348837212</v>
      </c>
      <c r="M139" s="38">
        <v>51</v>
      </c>
    </row>
    <row r="140" spans="2:13" ht="12.75">
      <c r="B140" t="s">
        <v>35</v>
      </c>
      <c r="C140" s="38">
        <v>53</v>
      </c>
      <c r="D140" s="38">
        <v>51</v>
      </c>
      <c r="E140" s="38">
        <v>60</v>
      </c>
      <c r="F140" s="38">
        <v>164</v>
      </c>
      <c r="G140" s="45">
        <v>15</v>
      </c>
      <c r="H140" s="40">
        <f t="shared" si="7"/>
        <v>28.30188679245283</v>
      </c>
      <c r="I140" s="47">
        <v>17</v>
      </c>
      <c r="J140" s="39">
        <f t="shared" si="8"/>
        <v>33.33333333333333</v>
      </c>
      <c r="K140" s="45">
        <v>11</v>
      </c>
      <c r="L140" s="40">
        <f t="shared" si="6"/>
        <v>21.666666666666668</v>
      </c>
      <c r="M140" s="38">
        <v>45</v>
      </c>
    </row>
    <row r="141" spans="2:13" ht="12.75">
      <c r="B141" t="s">
        <v>36</v>
      </c>
      <c r="C141" s="38">
        <v>88</v>
      </c>
      <c r="D141" s="38">
        <v>28</v>
      </c>
      <c r="E141" s="38">
        <v>48</v>
      </c>
      <c r="F141" s="38">
        <v>164</v>
      </c>
      <c r="G141" s="45">
        <v>20</v>
      </c>
      <c r="H141" s="40">
        <f t="shared" si="7"/>
        <v>22.727272727272727</v>
      </c>
      <c r="I141" s="47">
        <v>9</v>
      </c>
      <c r="J141" s="39">
        <f t="shared" si="8"/>
        <v>32.142857142857146</v>
      </c>
      <c r="K141" s="45">
        <v>13</v>
      </c>
      <c r="L141" s="40">
        <f t="shared" si="6"/>
        <v>31.25</v>
      </c>
      <c r="M141" s="38">
        <v>44</v>
      </c>
    </row>
    <row r="142" spans="2:13" ht="12.75">
      <c r="B142" t="s">
        <v>7</v>
      </c>
      <c r="C142" s="38">
        <v>55</v>
      </c>
      <c r="D142" s="38">
        <v>53</v>
      </c>
      <c r="E142" s="38">
        <v>56</v>
      </c>
      <c r="F142" s="38">
        <v>164</v>
      </c>
      <c r="G142" s="45">
        <v>17</v>
      </c>
      <c r="H142" s="40">
        <f t="shared" si="7"/>
        <v>30.909090909090907</v>
      </c>
      <c r="I142" s="47">
        <v>20</v>
      </c>
      <c r="J142" s="39">
        <f t="shared" si="8"/>
        <v>37.735849056603776</v>
      </c>
      <c r="K142" s="45">
        <v>15</v>
      </c>
      <c r="L142" s="40">
        <f t="shared" si="6"/>
        <v>26.785714285714285</v>
      </c>
      <c r="M142" s="38">
        <v>52</v>
      </c>
    </row>
    <row r="143" spans="2:13" ht="12.75">
      <c r="B143" t="s">
        <v>1</v>
      </c>
      <c r="C143" s="38">
        <v>71</v>
      </c>
      <c r="D143" s="38">
        <v>47</v>
      </c>
      <c r="E143" s="38">
        <v>46</v>
      </c>
      <c r="F143" s="38">
        <v>164</v>
      </c>
      <c r="G143" s="45">
        <v>23</v>
      </c>
      <c r="H143" s="40">
        <f t="shared" si="7"/>
        <v>32.3943661971831</v>
      </c>
      <c r="I143" s="47">
        <v>13</v>
      </c>
      <c r="J143" s="39">
        <f t="shared" si="8"/>
        <v>27.659574468085108</v>
      </c>
      <c r="K143" s="45">
        <v>15</v>
      </c>
      <c r="L143" s="40">
        <f t="shared" si="6"/>
        <v>21.73913043478261</v>
      </c>
      <c r="M143" s="38">
        <v>46</v>
      </c>
    </row>
    <row r="144" ht="12.75">
      <c r="K144" s="45">
        <v>10</v>
      </c>
    </row>
    <row r="148" spans="3:9" ht="12.75">
      <c r="C148" t="s">
        <v>41</v>
      </c>
      <c r="D148" t="s">
        <v>42</v>
      </c>
      <c r="H148" t="s">
        <v>39</v>
      </c>
      <c r="I148" s="63">
        <v>43525</v>
      </c>
    </row>
    <row r="149" spans="2:10" ht="12.75">
      <c r="B149" t="s">
        <v>8</v>
      </c>
      <c r="C149">
        <v>85.7</v>
      </c>
      <c r="D149">
        <v>88.5</v>
      </c>
      <c r="E149">
        <f>D149-C149</f>
        <v>2.799999999999997</v>
      </c>
      <c r="G149" s="6" t="s">
        <v>0</v>
      </c>
      <c r="H149" s="8">
        <v>88.5</v>
      </c>
      <c r="I149" s="37">
        <v>86.5</v>
      </c>
      <c r="J149" s="8">
        <f>H149-I149</f>
        <v>2</v>
      </c>
    </row>
    <row r="150" spans="2:10" ht="12.75">
      <c r="B150" t="s">
        <v>7</v>
      </c>
      <c r="C150">
        <v>104</v>
      </c>
      <c r="D150">
        <v>99.8</v>
      </c>
      <c r="E150">
        <f>D150-C150</f>
        <v>-4.200000000000003</v>
      </c>
      <c r="G150" s="6" t="s">
        <v>11</v>
      </c>
      <c r="H150" s="8">
        <v>105</v>
      </c>
      <c r="I150" s="37">
        <v>110</v>
      </c>
      <c r="J150" s="8">
        <f aca="true" t="shared" si="9" ref="J150:J157">H150-I150</f>
        <v>-5</v>
      </c>
    </row>
    <row r="151" spans="2:10" ht="12.75">
      <c r="B151" t="s">
        <v>2</v>
      </c>
      <c r="C151">
        <v>97.5</v>
      </c>
      <c r="D151">
        <v>94.2</v>
      </c>
      <c r="E151">
        <f aca="true" t="shared" si="10" ref="E151:E157">D151-C151</f>
        <v>-3.299999999999997</v>
      </c>
      <c r="G151" s="6" t="s">
        <v>7</v>
      </c>
      <c r="H151" s="8">
        <v>101.5</v>
      </c>
      <c r="I151" s="37">
        <v>99.8</v>
      </c>
      <c r="J151" s="8">
        <f t="shared" si="9"/>
        <v>1.7000000000000028</v>
      </c>
    </row>
    <row r="152" spans="2:10" ht="12.75">
      <c r="B152" t="s">
        <v>4</v>
      </c>
      <c r="C152">
        <v>86.5</v>
      </c>
      <c r="D152">
        <v>89.5</v>
      </c>
      <c r="E152">
        <f t="shared" si="10"/>
        <v>3</v>
      </c>
      <c r="G152" s="6" t="s">
        <v>2</v>
      </c>
      <c r="H152" s="8">
        <v>94.8</v>
      </c>
      <c r="I152" s="37">
        <v>98.1</v>
      </c>
      <c r="J152" s="8">
        <f t="shared" si="9"/>
        <v>-3.299999999999997</v>
      </c>
    </row>
    <row r="153" spans="2:10" ht="12.75">
      <c r="B153" t="s">
        <v>1</v>
      </c>
      <c r="C153">
        <v>61.5</v>
      </c>
      <c r="D153">
        <v>62.2</v>
      </c>
      <c r="E153">
        <f t="shared" si="10"/>
        <v>0.7000000000000028</v>
      </c>
      <c r="G153" s="6" t="s">
        <v>8</v>
      </c>
      <c r="H153" s="8">
        <v>94</v>
      </c>
      <c r="I153" s="37">
        <v>87.1</v>
      </c>
      <c r="J153" s="8">
        <f t="shared" si="9"/>
        <v>6.900000000000006</v>
      </c>
    </row>
    <row r="154" spans="2:10" ht="12.75">
      <c r="B154" t="s">
        <v>40</v>
      </c>
      <c r="C154">
        <v>110</v>
      </c>
      <c r="D154">
        <v>101.7</v>
      </c>
      <c r="E154">
        <f t="shared" si="10"/>
        <v>-8.299999999999997</v>
      </c>
      <c r="G154" s="6" t="s">
        <v>9</v>
      </c>
      <c r="H154" s="8">
        <v>90.5</v>
      </c>
      <c r="I154" s="37">
        <v>82.2</v>
      </c>
      <c r="J154" s="8">
        <f t="shared" si="9"/>
        <v>8.299999999999997</v>
      </c>
    </row>
    <row r="155" spans="2:10" ht="12.75">
      <c r="B155" t="s">
        <v>9</v>
      </c>
      <c r="C155">
        <v>80.6</v>
      </c>
      <c r="D155">
        <v>79</v>
      </c>
      <c r="E155">
        <f t="shared" si="10"/>
        <v>-1.5999999999999943</v>
      </c>
      <c r="G155" s="6" t="s">
        <v>4</v>
      </c>
      <c r="H155" s="8">
        <v>88.5</v>
      </c>
      <c r="I155" s="37">
        <v>84.6</v>
      </c>
      <c r="J155" s="8">
        <f t="shared" si="9"/>
        <v>3.9000000000000057</v>
      </c>
    </row>
    <row r="156" spans="2:10" ht="12.75">
      <c r="B156" t="s">
        <v>6</v>
      </c>
      <c r="C156">
        <v>87.4</v>
      </c>
      <c r="D156">
        <v>88.5</v>
      </c>
      <c r="E156">
        <f t="shared" si="10"/>
        <v>1.0999999999999943</v>
      </c>
      <c r="G156" s="6" t="s">
        <v>6</v>
      </c>
      <c r="H156" s="8">
        <v>88</v>
      </c>
      <c r="I156" s="37">
        <v>88.5</v>
      </c>
      <c r="J156" s="8">
        <f t="shared" si="9"/>
        <v>-0.5</v>
      </c>
    </row>
    <row r="157" spans="2:10" ht="12.75">
      <c r="B157" t="s">
        <v>0</v>
      </c>
      <c r="C157">
        <v>86.5</v>
      </c>
      <c r="D157">
        <v>77.8</v>
      </c>
      <c r="E157">
        <f t="shared" si="10"/>
        <v>-8.700000000000003</v>
      </c>
      <c r="G157" s="6" t="s">
        <v>1</v>
      </c>
      <c r="H157" s="8">
        <v>63</v>
      </c>
      <c r="I157" s="37">
        <v>63.3</v>
      </c>
      <c r="J157" s="8">
        <f t="shared" si="9"/>
        <v>-0.29999999999999716</v>
      </c>
    </row>
    <row r="159" spans="3:11" ht="12.75">
      <c r="C159" s="67" t="s">
        <v>8</v>
      </c>
      <c r="D159" s="67" t="s">
        <v>7</v>
      </c>
      <c r="E159" s="67" t="s">
        <v>2</v>
      </c>
      <c r="F159" s="67" t="s">
        <v>4</v>
      </c>
      <c r="G159" s="67" t="s">
        <v>1</v>
      </c>
      <c r="H159" s="67" t="s">
        <v>40</v>
      </c>
      <c r="I159" s="67" t="s">
        <v>9</v>
      </c>
      <c r="J159" s="67" t="s">
        <v>6</v>
      </c>
      <c r="K159" s="67" t="s">
        <v>0</v>
      </c>
    </row>
    <row r="160" spans="3:11" ht="12.75">
      <c r="C160" s="68">
        <v>85.7</v>
      </c>
      <c r="D160" s="68">
        <v>104</v>
      </c>
      <c r="E160" s="68">
        <v>97.5</v>
      </c>
      <c r="F160" s="68">
        <v>86.5</v>
      </c>
      <c r="G160" s="68">
        <v>61.5</v>
      </c>
      <c r="H160" s="68">
        <v>110</v>
      </c>
      <c r="I160" s="68">
        <v>80.6</v>
      </c>
      <c r="J160" s="68">
        <v>87.4</v>
      </c>
      <c r="K160" s="68">
        <v>86.5</v>
      </c>
    </row>
    <row r="161" spans="3:11" ht="12.75">
      <c r="C161" s="68">
        <v>88.5</v>
      </c>
      <c r="D161" s="68">
        <v>99.8</v>
      </c>
      <c r="E161" s="68">
        <v>94.2</v>
      </c>
      <c r="F161" s="68">
        <v>89.5</v>
      </c>
      <c r="G161" s="68">
        <v>62.2</v>
      </c>
      <c r="H161" s="68">
        <v>101.7</v>
      </c>
      <c r="I161" s="68">
        <v>79</v>
      </c>
      <c r="J161" s="68">
        <v>88.5</v>
      </c>
      <c r="K161" s="68">
        <v>77.8</v>
      </c>
    </row>
    <row r="162" spans="3:11" ht="12.75">
      <c r="C162" s="68">
        <f aca="true" t="shared" si="11" ref="C162:K162">C161-C160</f>
        <v>2.799999999999997</v>
      </c>
      <c r="D162" s="68">
        <f t="shared" si="11"/>
        <v>-4.200000000000003</v>
      </c>
      <c r="E162" s="68">
        <f t="shared" si="11"/>
        <v>-3.299999999999997</v>
      </c>
      <c r="F162" s="68">
        <f t="shared" si="11"/>
        <v>3</v>
      </c>
      <c r="G162" s="68">
        <f t="shared" si="11"/>
        <v>0.7000000000000028</v>
      </c>
      <c r="H162" s="68">
        <f t="shared" si="11"/>
        <v>-8.299999999999997</v>
      </c>
      <c r="I162" s="68">
        <f t="shared" si="11"/>
        <v>-1.5999999999999943</v>
      </c>
      <c r="J162" s="68">
        <f t="shared" si="11"/>
        <v>1.0999999999999943</v>
      </c>
      <c r="K162" s="68">
        <f t="shared" si="11"/>
        <v>-8.700000000000003</v>
      </c>
    </row>
  </sheetData>
  <sheetProtection/>
  <printOptions/>
  <pageMargins left="0.2362204724409449" right="0.1968503937007874" top="0.7480314960629921" bottom="0.7480314960629921" header="0.31496062992125984" footer="0.31496062992125984"/>
  <pageSetup fitToHeight="100" orientation="landscape" paperSize="9" scale="95" r:id="rId2"/>
  <headerFooter alignWithMargins="0">
    <oddHeader>&amp;C&amp;"Arial,Fet"Årsredovisning 2022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cp:lastPrinted>2023-01-02T14:18:51Z</cp:lastPrinted>
  <dcterms:created xsi:type="dcterms:W3CDTF">2015-12-29T08:34:34Z</dcterms:created>
  <dcterms:modified xsi:type="dcterms:W3CDTF">2023-01-02T15:19:04Z</dcterms:modified>
  <cp:category/>
  <cp:version/>
  <cp:contentType/>
  <cp:contentStatus/>
</cp:coreProperties>
</file>