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vens dator 2021-10-23\SIF dokument\Ekonomi budget\"/>
    </mc:Choice>
  </mc:AlternateContent>
  <xr:revisionPtr revIDLastSave="0" documentId="13_ncr:1_{D5B019AE-D931-4623-8124-F7ABD66029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TK per konto" sheetId="1" r:id="rId1"/>
    <sheet name="BTK sammandrag" sheetId="2" r:id="rId2"/>
  </sheets>
  <definedNames>
    <definedName name="_xlnm.Print_Area" localSheetId="0">'BTK per konto'!$A$1:$H$64</definedName>
    <definedName name="_xlnm.Print_Area" localSheetId="1">'BTK sammandrag'!$A$1:$G$40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37" i="1"/>
  <c r="E43" i="1"/>
  <c r="E59" i="1"/>
  <c r="E35" i="2" l="1"/>
  <c r="F37" i="1"/>
  <c r="F20" i="1"/>
  <c r="G32" i="2"/>
  <c r="G31" i="2"/>
  <c r="G30" i="2"/>
  <c r="E31" i="2"/>
  <c r="E32" i="2"/>
  <c r="E30" i="2"/>
  <c r="E26" i="2"/>
  <c r="E25" i="2"/>
  <c r="G24" i="2"/>
  <c r="E24" i="2"/>
  <c r="G20" i="2"/>
  <c r="G19" i="2"/>
  <c r="G18" i="2"/>
  <c r="G17" i="2"/>
  <c r="E20" i="2"/>
  <c r="E19" i="2"/>
  <c r="E18" i="2"/>
  <c r="E17" i="2"/>
  <c r="G13" i="2"/>
  <c r="E13" i="2"/>
  <c r="G12" i="2"/>
  <c r="E12" i="2"/>
  <c r="E11" i="2"/>
  <c r="G11" i="2"/>
  <c r="G35" i="2"/>
  <c r="G26" i="2"/>
  <c r="G25" i="2"/>
  <c r="F2" i="2"/>
  <c r="F59" i="1"/>
  <c r="F43" i="1"/>
  <c r="C26" i="1"/>
  <c r="C25" i="1"/>
  <c r="C24" i="1"/>
  <c r="C15" i="1"/>
  <c r="C14" i="1"/>
  <c r="C12" i="1"/>
  <c r="C7" i="1"/>
  <c r="E63" i="1" l="1"/>
  <c r="E27" i="2"/>
  <c r="F63" i="1"/>
  <c r="G21" i="2"/>
  <c r="G27" i="2"/>
  <c r="G14" i="2"/>
  <c r="E33" i="2"/>
  <c r="E21" i="2"/>
  <c r="G33" i="2"/>
  <c r="E14" i="2"/>
  <c r="G37" i="2" l="1"/>
  <c r="E37" i="2"/>
</calcChain>
</file>

<file path=xl/sharedStrings.xml><?xml version="1.0" encoding="utf-8"?>
<sst xmlns="http://schemas.openxmlformats.org/spreadsheetml/2006/main" count="121" uniqueCount="102">
  <si>
    <t>Belopp i SEK-000</t>
  </si>
  <si>
    <t>Kommentar</t>
  </si>
  <si>
    <t>Intäkter</t>
  </si>
  <si>
    <t>3040</t>
  </si>
  <si>
    <t>Medlemsavgifter</t>
  </si>
  <si>
    <t>Deltagaravgift läger</t>
  </si>
  <si>
    <t>Övriga intäkter</t>
  </si>
  <si>
    <t>Summa</t>
  </si>
  <si>
    <t>Direkta kostnader</t>
  </si>
  <si>
    <t>Kostnad läger o dy</t>
  </si>
  <si>
    <t>Personalkostnader</t>
  </si>
  <si>
    <t>Löner</t>
  </si>
  <si>
    <t>Milersättning</t>
  </si>
  <si>
    <t>Sociala avgifter</t>
  </si>
  <si>
    <t>Övriga kostnader</t>
  </si>
  <si>
    <t>Lokalhyra</t>
  </si>
  <si>
    <t>Marknadsföring/sponsring</t>
  </si>
  <si>
    <t>Evenemang/fester</t>
  </si>
  <si>
    <t>Kontors/förbrukningsmateriel</t>
  </si>
  <si>
    <t>IT/telefoni</t>
  </si>
  <si>
    <t>Finansnetto</t>
  </si>
  <si>
    <t>3310</t>
  </si>
  <si>
    <t>3080</t>
  </si>
  <si>
    <t>3410</t>
  </si>
  <si>
    <t xml:space="preserve">Aktiviteter </t>
  </si>
  <si>
    <t>3140</t>
  </si>
  <si>
    <t>3150</t>
  </si>
  <si>
    <t>3120</t>
  </si>
  <si>
    <t>3190</t>
  </si>
  <si>
    <t>Bidrag stat - Idrottslyftet</t>
  </si>
  <si>
    <t>4010</t>
  </si>
  <si>
    <t>4020</t>
  </si>
  <si>
    <t>4030</t>
  </si>
  <si>
    <t>4040</t>
  </si>
  <si>
    <t>4050</t>
  </si>
  <si>
    <t>4052</t>
  </si>
  <si>
    <t>4072</t>
  </si>
  <si>
    <t>4070</t>
  </si>
  <si>
    <t xml:space="preserve">Straffavgifter </t>
  </si>
  <si>
    <t>Matchflytt</t>
  </si>
  <si>
    <t>4080</t>
  </si>
  <si>
    <t>4060</t>
  </si>
  <si>
    <t>4065</t>
  </si>
  <si>
    <t>Övergångar</t>
  </si>
  <si>
    <t>Licenser</t>
  </si>
  <si>
    <t>4410</t>
  </si>
  <si>
    <t>4210</t>
  </si>
  <si>
    <t>4310</t>
  </si>
  <si>
    <t xml:space="preserve">Kostnad för Lotteri </t>
  </si>
  <si>
    <t>Kostnad för Aktivitet</t>
  </si>
  <si>
    <t xml:space="preserve">Inköp materiel  </t>
  </si>
  <si>
    <t>Trycksaker</t>
  </si>
  <si>
    <t>Bank- och post</t>
  </si>
  <si>
    <t>Medlemsavgift i SIF Allians</t>
  </si>
  <si>
    <t>Representation</t>
  </si>
  <si>
    <t>Försäkringar</t>
  </si>
  <si>
    <t xml:space="preserve">Kostnad för Sponsring </t>
  </si>
  <si>
    <t>Utfall</t>
  </si>
  <si>
    <t>Budget</t>
  </si>
  <si>
    <t xml:space="preserve">Bidrag  </t>
  </si>
  <si>
    <t>Tävlingskostnader</t>
  </si>
  <si>
    <t>Övrigt</t>
  </si>
  <si>
    <t>Medlems/deltagaravgifter</t>
  </si>
  <si>
    <t>Sponsring/ aktiviteter</t>
  </si>
  <si>
    <t xml:space="preserve">Materiel </t>
  </si>
  <si>
    <t>Sponsring/aktivitet</t>
  </si>
  <si>
    <t>Läger</t>
  </si>
  <si>
    <t>Medlemsavgift SIF Allians</t>
  </si>
  <si>
    <t xml:space="preserve">Löner </t>
  </si>
  <si>
    <t>Avskrivningar</t>
  </si>
  <si>
    <t xml:space="preserve">Budget </t>
  </si>
  <si>
    <t>Anmälningsavgift tävling</t>
  </si>
  <si>
    <t xml:space="preserve">Lotteri </t>
  </si>
  <si>
    <t>3050</t>
  </si>
  <si>
    <t>Licensavgifter</t>
  </si>
  <si>
    <t>3060</t>
  </si>
  <si>
    <t>Tävlingsavgifter</t>
  </si>
  <si>
    <t>Resultat</t>
  </si>
  <si>
    <t xml:space="preserve">Resultat </t>
  </si>
  <si>
    <t>Anmälningsavgifter serie</t>
  </si>
  <si>
    <t>2020/21</t>
  </si>
  <si>
    <t>Eget kapital per 30 april</t>
  </si>
  <si>
    <t>Budgetförutsättningar:</t>
  </si>
  <si>
    <t>Bt-skolan</t>
  </si>
  <si>
    <t>Per tim: Pingiskliniken 75, bt-skolan 35</t>
  </si>
  <si>
    <t>2021/22</t>
  </si>
  <si>
    <t>Pingiskliniken kaffe, avslutn bt-skolan</t>
  </si>
  <si>
    <t>Bidrag - utomhusbord</t>
  </si>
  <si>
    <t>Investering utomhusbord 2 st</t>
  </si>
  <si>
    <t>SIF BTK Budget 2022/23</t>
  </si>
  <si>
    <t>2022/23</t>
  </si>
  <si>
    <t>Medlavgift 150 kr, deltagaravgift bt-skolan  ca 500 kr, Pingiskliniken ca 500 kr</t>
  </si>
  <si>
    <t>Pingiskliniken 25 tlr, bt-skolan 25 tkr</t>
  </si>
  <si>
    <t>Pingiskliniken 60 st, bt-skolan 45 st</t>
  </si>
  <si>
    <t>D-licens ungdomar</t>
  </si>
  <si>
    <t>Ungdomar</t>
  </si>
  <si>
    <t>Bollar, rackets</t>
  </si>
  <si>
    <t>Avgift debiteras ej 2021 och 2022</t>
  </si>
  <si>
    <t xml:space="preserve"> - antal aktiva i Pingiskliniken 60 och bt-skolan 45</t>
  </si>
  <si>
    <t xml:space="preserve"> - medlemsavgift 150 kr, deltagaravgift ca 500 kr (= oförändrad avgift)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</si>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</sst>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49" fontId="0" fillId="0" borderId="0" xfId="0" applyNumberFormat="1" applyBorder="1"/>
    <xf numFmtId="0" fontId="3" fillId="0" borderId="0" xfId="0" applyFont="1" applyFill="1" applyAlignment="1">
      <alignment vertical="center"/>
    </xf>
    <xf numFmtId="46" fontId="6" fillId="0" borderId="2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left" vertical="center" indent="1"/>
    </xf>
    <xf numFmtId="49" fontId="8" fillId="0" borderId="2" xfId="0" applyNumberFormat="1" applyFont="1" applyBorder="1" applyAlignment="1">
      <alignment horizontal="left" vertical="center" indent="1"/>
    </xf>
    <xf numFmtId="1" fontId="0" fillId="0" borderId="0" xfId="0" applyNumberFormat="1" applyFill="1" applyAlignment="1">
      <alignment horizontal="right" vertical="center"/>
    </xf>
    <xf numFmtId="1" fontId="12" fillId="0" borderId="0" xfId="0" applyNumberFormat="1" applyFont="1" applyFill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6" fillId="0" borderId="0" xfId="0" applyFont="1"/>
    <xf numFmtId="3" fontId="0" fillId="0" borderId="3" xfId="0" applyNumberForma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17" fillId="0" borderId="0" xfId="0" applyFont="1"/>
    <xf numFmtId="0" fontId="4" fillId="0" borderId="0" xfId="0" applyFont="1" applyBorder="1" applyAlignment="1">
      <alignment horizontal="left" vertical="center" indent="1"/>
    </xf>
    <xf numFmtId="1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9" fillId="0" borderId="1" xfId="0" applyFont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right" vertical="center" indent="1"/>
    </xf>
    <xf numFmtId="0" fontId="13" fillId="2" borderId="0" xfId="0" applyFont="1" applyFill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3" fontId="0" fillId="2" borderId="3" xfId="0" applyNumberFormat="1" applyFill="1" applyBorder="1" applyAlignment="1">
      <alignment horizontal="right" vertical="center" indent="1"/>
    </xf>
    <xf numFmtId="3" fontId="3" fillId="2" borderId="0" xfId="0" applyNumberFormat="1" applyFont="1" applyFill="1" applyAlignment="1">
      <alignment horizontal="right" vertical="center" indent="1"/>
    </xf>
    <xf numFmtId="3" fontId="13" fillId="2" borderId="0" xfId="0" applyNumberFormat="1" applyFont="1" applyFill="1" applyAlignment="1">
      <alignment horizontal="right" vertical="center" indent="1"/>
    </xf>
    <xf numFmtId="0" fontId="9" fillId="2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 wrapText="1" indent="1"/>
    </xf>
    <xf numFmtId="0" fontId="3" fillId="2" borderId="0" xfId="0" applyFont="1" applyFill="1" applyAlignment="1">
      <alignment horizontal="right" indent="1"/>
    </xf>
    <xf numFmtId="0" fontId="4" fillId="2" borderId="0" xfId="0" applyFont="1" applyFill="1" applyAlignment="1">
      <alignment horizontal="right" indent="1"/>
    </xf>
    <xf numFmtId="1" fontId="8" fillId="2" borderId="1" xfId="0" applyNumberFormat="1" applyFont="1" applyFill="1" applyBorder="1" applyAlignment="1">
      <alignment horizontal="right" vertical="center" indent="1"/>
    </xf>
    <xf numFmtId="0" fontId="8" fillId="2" borderId="4" xfId="0" applyFont="1" applyFill="1" applyBorder="1" applyAlignment="1">
      <alignment horizontal="right" vertical="center" indent="1"/>
    </xf>
    <xf numFmtId="3" fontId="10" fillId="2" borderId="0" xfId="0" applyNumberFormat="1" applyFont="1" applyFill="1" applyAlignment="1">
      <alignment horizontal="right" vertical="center" indent="1"/>
    </xf>
    <xf numFmtId="1" fontId="12" fillId="2" borderId="0" xfId="0" applyNumberFormat="1" applyFont="1" applyFill="1" applyAlignment="1">
      <alignment horizontal="right" vertical="center" indent="1"/>
    </xf>
    <xf numFmtId="1" fontId="11" fillId="2" borderId="0" xfId="0" applyNumberFormat="1" applyFont="1" applyFill="1" applyAlignment="1">
      <alignment horizontal="right" vertical="center" indent="1"/>
    </xf>
    <xf numFmtId="1" fontId="8" fillId="2" borderId="4" xfId="0" applyNumberFormat="1" applyFont="1" applyFill="1" applyBorder="1" applyAlignment="1">
      <alignment horizontal="right" vertical="center" indent="1"/>
    </xf>
    <xf numFmtId="1" fontId="10" fillId="2" borderId="0" xfId="0" applyNumberFormat="1" applyFont="1" applyFill="1" applyAlignment="1">
      <alignment horizontal="right" vertical="center" indent="1"/>
    </xf>
    <xf numFmtId="1" fontId="8" fillId="2" borderId="1" xfId="0" quotePrefix="1" applyNumberFormat="1" applyFont="1" applyFill="1" applyBorder="1" applyAlignment="1">
      <alignment horizontal="right" vertical="center" indent="1"/>
    </xf>
    <xf numFmtId="1" fontId="7" fillId="2" borderId="1" xfId="0" applyNumberFormat="1" applyFont="1" applyFill="1" applyBorder="1" applyAlignment="1">
      <alignment horizontal="right" vertical="center" indent="1"/>
    </xf>
    <xf numFmtId="1" fontId="8" fillId="2" borderId="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1" fontId="7" fillId="0" borderId="1" xfId="0" applyNumberFormat="1" applyFont="1" applyFill="1" applyBorder="1" applyAlignment="1">
      <alignment horizontal="right" vertical="center" indent="1"/>
    </xf>
    <xf numFmtId="1" fontId="7" fillId="0" borderId="4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Alignment="1">
      <alignment horizontal="right" vertical="center" indent="1"/>
    </xf>
    <xf numFmtId="1" fontId="0" fillId="0" borderId="0" xfId="0" applyNumberFormat="1" applyFill="1" applyAlignment="1">
      <alignment horizontal="right" vertical="center" indent="1"/>
    </xf>
    <xf numFmtId="1" fontId="10" fillId="0" borderId="0" xfId="0" applyNumberFormat="1" applyFont="1" applyFill="1" applyAlignment="1">
      <alignment horizontal="right" vertical="center" indent="1"/>
    </xf>
    <xf numFmtId="0" fontId="9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67"/>
  <sheetViews>
    <sheetView showZeros="0" tabSelected="1" topLeftCell="A16" zoomScale="110" zoomScaleNormal="110" workbookViewId="0">
      <selection activeCell="M16" sqref="M15:M16"/>
    </sheetView>
  </sheetViews>
  <sheetFormatPr defaultRowHeight="13.2" x14ac:dyDescent="0.25"/>
  <cols>
    <col min="1" max="1" width="4.33203125" customWidth="1"/>
    <col min="2" max="2" width="5.44140625" style="35" customWidth="1"/>
    <col min="3" max="3" width="24.5546875" customWidth="1"/>
    <col min="4" max="4" width="3" style="34" customWidth="1"/>
    <col min="5" max="5" width="9.6640625" style="36" customWidth="1"/>
    <col min="6" max="6" width="10.5546875" style="36" customWidth="1"/>
    <col min="7" max="7" width="3.5546875" customWidth="1"/>
    <col min="8" max="8" width="25.44140625" customWidth="1"/>
  </cols>
  <sheetData>
    <row r="1" spans="2:13" ht="36.75" customHeight="1" x14ac:dyDescent="0.25"/>
    <row r="2" spans="2:13" ht="19.95" customHeight="1" x14ac:dyDescent="0.25">
      <c r="B2" s="90" t="s">
        <v>89</v>
      </c>
      <c r="C2" s="90"/>
      <c r="D2" s="2"/>
      <c r="E2" s="3"/>
      <c r="F2" s="5"/>
      <c r="G2" s="6"/>
      <c r="H2" s="69">
        <v>44685</v>
      </c>
      <c r="I2" s="37"/>
    </row>
    <row r="3" spans="2:13" ht="12.75" customHeight="1" x14ac:dyDescent="0.25">
      <c r="B3" s="7"/>
      <c r="C3" s="1"/>
      <c r="D3" s="2"/>
      <c r="E3" s="3"/>
      <c r="F3" s="3"/>
      <c r="G3" s="6"/>
      <c r="H3" s="8"/>
    </row>
    <row r="4" spans="2:13" ht="24" customHeight="1" x14ac:dyDescent="0.25">
      <c r="B4" s="9"/>
      <c r="C4" s="9" t="s">
        <v>0</v>
      </c>
      <c r="D4" s="5"/>
      <c r="E4" s="104" t="s">
        <v>57</v>
      </c>
      <c r="F4" s="91" t="s">
        <v>70</v>
      </c>
      <c r="G4" s="6"/>
      <c r="H4" s="10" t="s">
        <v>1</v>
      </c>
    </row>
    <row r="5" spans="2:13" ht="12" customHeight="1" x14ac:dyDescent="0.25">
      <c r="B5" s="11" t="s">
        <v>2</v>
      </c>
      <c r="C5" s="1"/>
      <c r="D5" s="2"/>
      <c r="E5" s="105" t="s">
        <v>85</v>
      </c>
      <c r="F5" s="92" t="s">
        <v>90</v>
      </c>
      <c r="G5" s="6"/>
      <c r="H5" s="112" t="s">
        <v>91</v>
      </c>
    </row>
    <row r="6" spans="2:13" ht="12" customHeight="1" x14ac:dyDescent="0.25">
      <c r="B6" s="11"/>
      <c r="C6" s="1"/>
      <c r="D6" s="2"/>
      <c r="E6" s="106"/>
      <c r="F6" s="93"/>
      <c r="G6" s="6"/>
      <c r="H6" s="113"/>
    </row>
    <row r="7" spans="2:13" ht="12" customHeight="1" x14ac:dyDescent="0.25">
      <c r="B7" s="13">
        <v>3030</v>
      </c>
      <c r="C7" s="42" t="str">
        <f>"Deltagaravgifter"</f>
        <v>Deltagaravgifter</v>
      </c>
      <c r="D7" s="14"/>
      <c r="E7" s="107">
        <v>47</v>
      </c>
      <c r="F7" s="94">
        <v>50</v>
      </c>
      <c r="G7" s="6"/>
      <c r="H7" s="77" t="s">
        <v>92</v>
      </c>
    </row>
    <row r="8" spans="2:13" ht="12" customHeight="1" x14ac:dyDescent="0.25">
      <c r="B8" s="40" t="s">
        <v>3</v>
      </c>
      <c r="C8" s="43" t="s">
        <v>4</v>
      </c>
      <c r="D8" s="14"/>
      <c r="E8" s="107">
        <v>16</v>
      </c>
      <c r="F8" s="94">
        <v>16</v>
      </c>
      <c r="G8" s="6"/>
      <c r="H8" s="89" t="s">
        <v>93</v>
      </c>
    </row>
    <row r="9" spans="2:13" ht="12" customHeight="1" x14ac:dyDescent="0.25">
      <c r="B9" s="40" t="s">
        <v>75</v>
      </c>
      <c r="C9" s="43" t="s">
        <v>74</v>
      </c>
      <c r="D9" s="14"/>
      <c r="E9" s="107">
        <v>2</v>
      </c>
      <c r="F9" s="94">
        <v>2</v>
      </c>
      <c r="G9" s="6"/>
      <c r="H9" s="79" t="s">
        <v>94</v>
      </c>
    </row>
    <row r="10" spans="2:13" ht="12" customHeight="1" x14ac:dyDescent="0.25">
      <c r="B10" s="40" t="s">
        <v>73</v>
      </c>
      <c r="C10" s="43" t="s">
        <v>76</v>
      </c>
      <c r="D10" s="14"/>
      <c r="E10" s="107"/>
      <c r="F10" s="94">
        <v>2</v>
      </c>
      <c r="G10" s="6"/>
      <c r="H10" s="67" t="s">
        <v>95</v>
      </c>
    </row>
    <row r="11" spans="2:13" ht="12" customHeight="1" x14ac:dyDescent="0.25">
      <c r="B11" s="40" t="s">
        <v>22</v>
      </c>
      <c r="C11" s="43" t="s">
        <v>5</v>
      </c>
      <c r="D11" s="18"/>
      <c r="E11" s="107"/>
      <c r="F11" s="94"/>
      <c r="G11" s="6"/>
      <c r="H11" s="16"/>
    </row>
    <row r="12" spans="2:13" ht="12" customHeight="1" x14ac:dyDescent="0.25">
      <c r="B12" s="13">
        <v>3110</v>
      </c>
      <c r="C12" s="43" t="str">
        <f>"Bidrag stat - LOK"</f>
        <v>Bidrag stat - LOK</v>
      </c>
      <c r="D12" s="14"/>
      <c r="E12" s="107">
        <v>8</v>
      </c>
      <c r="F12" s="94">
        <v>7</v>
      </c>
      <c r="G12" s="6"/>
      <c r="H12" s="67" t="s">
        <v>83</v>
      </c>
    </row>
    <row r="13" spans="2:13" ht="12" customHeight="1" x14ac:dyDescent="0.25">
      <c r="B13" s="40" t="s">
        <v>27</v>
      </c>
      <c r="C13" s="43" t="s">
        <v>29</v>
      </c>
      <c r="D13" s="14"/>
      <c r="E13" s="107"/>
      <c r="F13" s="94"/>
      <c r="G13" s="6"/>
      <c r="H13" s="67"/>
    </row>
    <row r="14" spans="2:13" ht="12" customHeight="1" x14ac:dyDescent="0.25">
      <c r="B14" s="40" t="s">
        <v>25</v>
      </c>
      <c r="C14" s="43" t="str">
        <f>"Bidrag kommun - aktivitetsstöd"</f>
        <v>Bidrag kommun - aktivitetsstöd</v>
      </c>
      <c r="D14" s="14"/>
      <c r="E14" s="107">
        <v>5</v>
      </c>
      <c r="F14" s="94">
        <v>5</v>
      </c>
      <c r="G14" s="6"/>
      <c r="H14" s="67" t="s">
        <v>83</v>
      </c>
    </row>
    <row r="15" spans="2:13" ht="12" customHeight="1" x14ac:dyDescent="0.25">
      <c r="B15" s="40" t="s">
        <v>26</v>
      </c>
      <c r="C15" s="43" t="str">
        <f>"Bidrag kommun - utbildning"</f>
        <v>Bidrag kommun - utbildning</v>
      </c>
      <c r="D15" s="14"/>
      <c r="E15" s="107"/>
      <c r="F15" s="94"/>
      <c r="G15" s="6"/>
      <c r="H15" s="67"/>
    </row>
    <row r="16" spans="2:13" ht="12" customHeight="1" x14ac:dyDescent="0.25">
      <c r="B16" s="40" t="s">
        <v>28</v>
      </c>
      <c r="C16" s="43" t="s">
        <v>87</v>
      </c>
      <c r="D16" s="14"/>
      <c r="E16" s="107">
        <v>74</v>
      </c>
      <c r="F16" s="94"/>
      <c r="G16" s="6"/>
      <c r="H16" s="67"/>
      <c r="M16" t="s">
        <v>101</v>
      </c>
    </row>
    <row r="17" spans="2:9" ht="12" hidden="1" customHeight="1" x14ac:dyDescent="0.25">
      <c r="B17" s="40" t="s">
        <v>21</v>
      </c>
      <c r="C17" s="43" t="s">
        <v>72</v>
      </c>
      <c r="D17" s="14"/>
      <c r="E17" s="107"/>
      <c r="F17" s="94"/>
      <c r="G17" s="6"/>
      <c r="H17" s="67"/>
    </row>
    <row r="18" spans="2:9" ht="12" customHeight="1" x14ac:dyDescent="0.25">
      <c r="B18" s="40" t="s">
        <v>23</v>
      </c>
      <c r="C18" s="43" t="s">
        <v>24</v>
      </c>
      <c r="D18" s="14"/>
      <c r="E18" s="107"/>
      <c r="F18" s="94">
        <v>0</v>
      </c>
      <c r="G18" s="6"/>
      <c r="H18" s="67"/>
    </row>
    <row r="19" spans="2:9" ht="12" customHeight="1" x14ac:dyDescent="0.25">
      <c r="B19" s="13">
        <v>3699</v>
      </c>
      <c r="C19" s="38" t="s">
        <v>6</v>
      </c>
      <c r="D19" s="21"/>
      <c r="E19" s="108">
        <v>2</v>
      </c>
      <c r="F19" s="95"/>
      <c r="G19" s="6"/>
      <c r="H19" s="67"/>
    </row>
    <row r="20" spans="2:9" s="23" customFormat="1" ht="17.100000000000001" customHeight="1" x14ac:dyDescent="0.25">
      <c r="B20" s="11"/>
      <c r="C20" s="1" t="s">
        <v>7</v>
      </c>
      <c r="D20" s="22"/>
      <c r="E20" s="109">
        <f>SUM(E7:E19)</f>
        <v>154</v>
      </c>
      <c r="F20" s="96">
        <f>SUM(F7:F19)</f>
        <v>82</v>
      </c>
      <c r="G20" s="1"/>
      <c r="H20" s="12"/>
    </row>
    <row r="21" spans="2:9" ht="6" customHeight="1" x14ac:dyDescent="0.25">
      <c r="B21" s="12"/>
      <c r="C21" s="6"/>
      <c r="D21" s="21"/>
      <c r="E21" s="110"/>
      <c r="F21" s="97"/>
      <c r="G21" s="6"/>
      <c r="H21" s="12"/>
    </row>
    <row r="22" spans="2:9" s="23" customFormat="1" ht="12" customHeight="1" x14ac:dyDescent="0.25">
      <c r="B22" s="11"/>
      <c r="C22" s="1"/>
      <c r="D22" s="22"/>
      <c r="E22" s="111"/>
      <c r="F22" s="98"/>
      <c r="G22" s="1"/>
      <c r="H22" s="77"/>
      <c r="I22" s="78"/>
    </row>
    <row r="23" spans="2:9" s="23" customFormat="1" ht="12" customHeight="1" x14ac:dyDescent="0.25">
      <c r="B23" s="40" t="s">
        <v>30</v>
      </c>
      <c r="C23" s="42" t="s">
        <v>50</v>
      </c>
      <c r="D23" s="24"/>
      <c r="E23" s="107">
        <v>-13</v>
      </c>
      <c r="F23" s="94">
        <v>-8</v>
      </c>
      <c r="G23" s="25"/>
      <c r="H23" s="15" t="s">
        <v>96</v>
      </c>
    </row>
    <row r="24" spans="2:9" s="23" customFormat="1" ht="12" hidden="1" customHeight="1" x14ac:dyDescent="0.25">
      <c r="B24" s="40" t="s">
        <v>31</v>
      </c>
      <c r="C24" s="43" t="str">
        <f>"Domararvoden"</f>
        <v>Domararvoden</v>
      </c>
      <c r="D24" s="24"/>
      <c r="E24" s="107"/>
      <c r="F24" s="94"/>
      <c r="G24" s="1"/>
      <c r="H24" s="67"/>
    </row>
    <row r="25" spans="2:9" s="23" customFormat="1" ht="12" customHeight="1" x14ac:dyDescent="0.25">
      <c r="B25" s="40" t="s">
        <v>32</v>
      </c>
      <c r="C25" s="43" t="str">
        <f>"Utbildning ledare"</f>
        <v>Utbildning ledare</v>
      </c>
      <c r="D25" s="24"/>
      <c r="E25" s="107">
        <v>-3</v>
      </c>
      <c r="F25" s="94">
        <v>-5</v>
      </c>
      <c r="G25" s="1"/>
      <c r="H25" s="15"/>
    </row>
    <row r="26" spans="2:9" s="23" customFormat="1" ht="12" customHeight="1" x14ac:dyDescent="0.25">
      <c r="B26" s="40" t="s">
        <v>33</v>
      </c>
      <c r="C26" s="43" t="str">
        <f>"Hyra planer och hallar"</f>
        <v>Hyra planer och hallar</v>
      </c>
      <c r="D26" s="24"/>
      <c r="E26" s="107">
        <v>-21</v>
      </c>
      <c r="F26" s="94">
        <v>-24</v>
      </c>
      <c r="G26" s="1"/>
      <c r="H26" s="16" t="s">
        <v>84</v>
      </c>
    </row>
    <row r="27" spans="2:9" s="23" customFormat="1" ht="12" customHeight="1" x14ac:dyDescent="0.25">
      <c r="B27" s="40" t="s">
        <v>34</v>
      </c>
      <c r="C27" s="43" t="s">
        <v>79</v>
      </c>
      <c r="D27" s="24"/>
      <c r="E27" s="107"/>
      <c r="F27" s="94"/>
      <c r="G27" s="1"/>
      <c r="H27" s="19"/>
    </row>
    <row r="28" spans="2:9" s="23" customFormat="1" ht="12" customHeight="1" x14ac:dyDescent="0.25">
      <c r="B28" s="40" t="s">
        <v>35</v>
      </c>
      <c r="C28" s="43" t="s">
        <v>71</v>
      </c>
      <c r="D28" s="24"/>
      <c r="E28" s="107">
        <v>-2</v>
      </c>
      <c r="F28" s="94">
        <v>-2</v>
      </c>
      <c r="G28" s="1"/>
      <c r="H28" s="17"/>
    </row>
    <row r="29" spans="2:9" s="23" customFormat="1" ht="12" customHeight="1" x14ac:dyDescent="0.25">
      <c r="B29" s="40" t="s">
        <v>41</v>
      </c>
      <c r="C29" s="43" t="s">
        <v>44</v>
      </c>
      <c r="D29" s="24"/>
      <c r="E29" s="107">
        <v>-3</v>
      </c>
      <c r="F29" s="94">
        <v>-2</v>
      </c>
      <c r="G29" s="1"/>
      <c r="H29" s="17"/>
    </row>
    <row r="30" spans="2:9" s="23" customFormat="1" ht="12" hidden="1" customHeight="1" x14ac:dyDescent="0.25">
      <c r="B30" s="40" t="s">
        <v>42</v>
      </c>
      <c r="C30" s="43" t="s">
        <v>43</v>
      </c>
      <c r="D30" s="24"/>
      <c r="E30" s="107"/>
      <c r="F30" s="94"/>
      <c r="G30" s="1"/>
      <c r="H30" s="17"/>
    </row>
    <row r="31" spans="2:9" s="23" customFormat="1" ht="12" hidden="1" customHeight="1" x14ac:dyDescent="0.25">
      <c r="B31" s="41" t="s">
        <v>37</v>
      </c>
      <c r="C31" s="44" t="s">
        <v>39</v>
      </c>
      <c r="D31" s="24"/>
      <c r="E31" s="107"/>
      <c r="F31" s="94"/>
      <c r="G31" s="1"/>
      <c r="H31" s="17"/>
    </row>
    <row r="32" spans="2:9" s="23" customFormat="1" ht="12" hidden="1" customHeight="1" x14ac:dyDescent="0.25">
      <c r="B32" s="41" t="s">
        <v>36</v>
      </c>
      <c r="C32" s="44" t="s">
        <v>38</v>
      </c>
      <c r="D32" s="24"/>
      <c r="E32" s="107"/>
      <c r="F32" s="94"/>
      <c r="G32" s="1"/>
      <c r="H32" s="17"/>
    </row>
    <row r="33" spans="2:8" s="23" customFormat="1" ht="12" customHeight="1" x14ac:dyDescent="0.25">
      <c r="B33" s="41" t="s">
        <v>40</v>
      </c>
      <c r="C33" s="44" t="s">
        <v>9</v>
      </c>
      <c r="D33" s="24"/>
      <c r="E33" s="107"/>
      <c r="F33" s="94"/>
      <c r="G33" s="1"/>
      <c r="H33" s="26"/>
    </row>
    <row r="34" spans="2:8" ht="12" customHeight="1" x14ac:dyDescent="0.25">
      <c r="B34" s="40" t="s">
        <v>46</v>
      </c>
      <c r="C34" s="43" t="s">
        <v>56</v>
      </c>
      <c r="D34" s="18"/>
      <c r="E34" s="107"/>
      <c r="F34" s="94"/>
      <c r="G34" s="6"/>
      <c r="H34" s="17"/>
    </row>
    <row r="35" spans="2:8" ht="12" hidden="1" customHeight="1" x14ac:dyDescent="0.25">
      <c r="B35" s="40" t="s">
        <v>47</v>
      </c>
      <c r="C35" s="43" t="s">
        <v>48</v>
      </c>
      <c r="D35" s="24"/>
      <c r="E35" s="107"/>
      <c r="F35" s="94"/>
      <c r="G35" s="6"/>
      <c r="H35" s="17"/>
    </row>
    <row r="36" spans="2:8" ht="12" customHeight="1" x14ac:dyDescent="0.25">
      <c r="B36" s="40" t="s">
        <v>45</v>
      </c>
      <c r="C36" s="43" t="s">
        <v>49</v>
      </c>
      <c r="D36" s="24"/>
      <c r="E36" s="108">
        <v>-3</v>
      </c>
      <c r="F36" s="99">
        <v>-6</v>
      </c>
      <c r="G36" s="6"/>
      <c r="H36" s="19" t="s">
        <v>86</v>
      </c>
    </row>
    <row r="37" spans="2:8" s="23" customFormat="1" ht="17.100000000000001" customHeight="1" x14ac:dyDescent="0.25">
      <c r="B37" s="11"/>
      <c r="C37" s="1" t="s">
        <v>7</v>
      </c>
      <c r="D37" s="22"/>
      <c r="E37" s="111">
        <f>SUM(E23:E36)</f>
        <v>-45</v>
      </c>
      <c r="F37" s="100">
        <f>SUM(F23:F36)</f>
        <v>-47</v>
      </c>
      <c r="G37" s="1"/>
      <c r="H37" s="12"/>
    </row>
    <row r="38" spans="2:8" ht="6" customHeight="1" x14ac:dyDescent="0.25">
      <c r="B38" s="12"/>
      <c r="C38" s="6"/>
      <c r="D38" s="21"/>
      <c r="E38" s="110"/>
      <c r="F38" s="97"/>
      <c r="G38" s="6"/>
      <c r="H38" s="12"/>
    </row>
    <row r="39" spans="2:8" s="23" customFormat="1" ht="12" customHeight="1" x14ac:dyDescent="0.25">
      <c r="B39" s="11"/>
      <c r="C39" s="1"/>
      <c r="D39" s="22"/>
      <c r="E39" s="111"/>
      <c r="F39" s="98"/>
      <c r="G39" s="1"/>
      <c r="H39" s="39"/>
    </row>
    <row r="40" spans="2:8" ht="12" customHeight="1" x14ac:dyDescent="0.25">
      <c r="B40" s="28">
        <v>7210</v>
      </c>
      <c r="C40" s="29" t="s">
        <v>11</v>
      </c>
      <c r="D40" s="21"/>
      <c r="E40" s="107">
        <v>-10</v>
      </c>
      <c r="F40" s="94">
        <v>-15</v>
      </c>
      <c r="G40" s="6"/>
      <c r="H40" s="19"/>
    </row>
    <row r="41" spans="2:8" ht="12" customHeight="1" x14ac:dyDescent="0.25">
      <c r="B41" s="28">
        <v>7310</v>
      </c>
      <c r="C41" s="20" t="s">
        <v>12</v>
      </c>
      <c r="D41" s="21"/>
      <c r="E41" s="107"/>
      <c r="F41" s="101"/>
      <c r="G41" s="6"/>
      <c r="H41" s="27"/>
    </row>
    <row r="42" spans="2:8" ht="12" customHeight="1" x14ac:dyDescent="0.25">
      <c r="B42" s="28">
        <v>7510</v>
      </c>
      <c r="C42" s="20" t="s">
        <v>13</v>
      </c>
      <c r="D42" s="21"/>
      <c r="E42" s="108"/>
      <c r="F42" s="99"/>
      <c r="G42" s="6"/>
      <c r="H42" s="27"/>
    </row>
    <row r="43" spans="2:8" s="23" customFormat="1" ht="17.100000000000001" customHeight="1" x14ac:dyDescent="0.25">
      <c r="B43" s="11"/>
      <c r="C43" s="1" t="s">
        <v>7</v>
      </c>
      <c r="D43" s="22"/>
      <c r="E43" s="111">
        <f>SUM(E40:E42)</f>
        <v>-10</v>
      </c>
      <c r="F43" s="98">
        <f>SUM(F40:F42)</f>
        <v>-15</v>
      </c>
      <c r="G43" s="1"/>
      <c r="H43" s="12"/>
    </row>
    <row r="44" spans="2:8" ht="6" customHeight="1" x14ac:dyDescent="0.25">
      <c r="B44" s="12"/>
      <c r="C44" s="6"/>
      <c r="D44" s="21"/>
      <c r="E44" s="110"/>
      <c r="F44" s="97"/>
      <c r="G44" s="6"/>
      <c r="H44" s="12"/>
    </row>
    <row r="45" spans="2:8" s="23" customFormat="1" ht="12" customHeight="1" x14ac:dyDescent="0.25">
      <c r="B45" s="11"/>
      <c r="C45" s="1"/>
      <c r="D45" s="22"/>
      <c r="E45" s="111"/>
      <c r="F45" s="98"/>
      <c r="G45" s="1"/>
      <c r="H45" s="7"/>
    </row>
    <row r="46" spans="2:8" s="23" customFormat="1" ht="12" hidden="1" customHeight="1" x14ac:dyDescent="0.25">
      <c r="B46" s="28">
        <v>6010</v>
      </c>
      <c r="C46" s="71" t="s">
        <v>16</v>
      </c>
      <c r="D46" s="22"/>
      <c r="E46" s="107"/>
      <c r="F46" s="94"/>
      <c r="G46" s="1"/>
      <c r="H46" s="39"/>
    </row>
    <row r="47" spans="2:8" s="23" customFormat="1" ht="12" customHeight="1" x14ac:dyDescent="0.25">
      <c r="B47" s="28">
        <v>6020</v>
      </c>
      <c r="C47" s="29" t="s">
        <v>17</v>
      </c>
      <c r="D47" s="22"/>
      <c r="E47" s="107"/>
      <c r="F47" s="94">
        <v>-5</v>
      </c>
      <c r="G47" s="1"/>
      <c r="H47" s="27"/>
    </row>
    <row r="48" spans="2:8" s="23" customFormat="1" ht="12" hidden="1" customHeight="1" x14ac:dyDescent="0.25">
      <c r="B48" s="28">
        <v>6030</v>
      </c>
      <c r="C48" s="20" t="s">
        <v>54</v>
      </c>
      <c r="D48" s="22"/>
      <c r="E48" s="107"/>
      <c r="F48" s="94"/>
      <c r="G48" s="1"/>
      <c r="H48" s="17"/>
    </row>
    <row r="49" spans="2:8" s="23" customFormat="1" ht="12" customHeight="1" x14ac:dyDescent="0.25">
      <c r="B49" s="28">
        <v>6110</v>
      </c>
      <c r="C49" s="20" t="s">
        <v>18</v>
      </c>
      <c r="D49" s="21"/>
      <c r="E49" s="107"/>
      <c r="F49" s="94"/>
      <c r="G49" s="1"/>
      <c r="H49" s="17"/>
    </row>
    <row r="50" spans="2:8" s="23" customFormat="1" ht="12" customHeight="1" x14ac:dyDescent="0.25">
      <c r="B50" s="28">
        <v>6120</v>
      </c>
      <c r="C50" s="20" t="s">
        <v>88</v>
      </c>
      <c r="D50" s="21"/>
      <c r="E50" s="107">
        <v>-84</v>
      </c>
      <c r="F50" s="102"/>
      <c r="G50" s="1"/>
      <c r="H50" s="19"/>
    </row>
    <row r="51" spans="2:8" ht="12" hidden="1" customHeight="1" x14ac:dyDescent="0.25">
      <c r="B51" s="28">
        <v>6130</v>
      </c>
      <c r="C51" s="20" t="s">
        <v>15</v>
      </c>
      <c r="D51" s="22"/>
      <c r="E51" s="107"/>
      <c r="F51" s="94"/>
      <c r="G51" s="6"/>
      <c r="H51" s="17"/>
    </row>
    <row r="52" spans="2:8" ht="12" hidden="1" customHeight="1" x14ac:dyDescent="0.25">
      <c r="B52" s="28">
        <v>6140</v>
      </c>
      <c r="C52" s="20" t="s">
        <v>19</v>
      </c>
      <c r="D52" s="21"/>
      <c r="E52" s="107"/>
      <c r="F52" s="94"/>
      <c r="G52" s="6"/>
      <c r="H52" s="17"/>
    </row>
    <row r="53" spans="2:8" ht="12" hidden="1" customHeight="1" x14ac:dyDescent="0.25">
      <c r="B53" s="28">
        <v>6150</v>
      </c>
      <c r="C53" s="29" t="s">
        <v>51</v>
      </c>
      <c r="D53" s="21"/>
      <c r="E53" s="107"/>
      <c r="F53" s="94"/>
      <c r="G53" s="6"/>
      <c r="H53" s="17"/>
    </row>
    <row r="54" spans="2:8" ht="12" customHeight="1" x14ac:dyDescent="0.25">
      <c r="B54" s="28">
        <v>6160</v>
      </c>
      <c r="C54" s="29" t="s">
        <v>55</v>
      </c>
      <c r="D54" s="21"/>
      <c r="E54" s="107">
        <v>-2</v>
      </c>
      <c r="F54" s="94">
        <v>-3</v>
      </c>
      <c r="G54" s="6"/>
      <c r="H54" s="17"/>
    </row>
    <row r="55" spans="2:8" ht="12" customHeight="1" x14ac:dyDescent="0.25">
      <c r="B55" s="28">
        <v>6170</v>
      </c>
      <c r="C55" s="29" t="s">
        <v>52</v>
      </c>
      <c r="D55" s="21"/>
      <c r="E55" s="107">
        <v>-5</v>
      </c>
      <c r="F55" s="94">
        <v>-5</v>
      </c>
      <c r="G55" s="6"/>
      <c r="H55" s="17"/>
    </row>
    <row r="56" spans="2:8" ht="12" customHeight="1" x14ac:dyDescent="0.25">
      <c r="B56" s="28">
        <v>6190</v>
      </c>
      <c r="C56" s="29" t="s">
        <v>14</v>
      </c>
      <c r="D56" s="21"/>
      <c r="E56" s="107">
        <v>-4</v>
      </c>
      <c r="F56" s="94">
        <v>-7</v>
      </c>
      <c r="G56" s="6"/>
      <c r="H56" s="17"/>
    </row>
    <row r="57" spans="2:8" ht="12" customHeight="1" x14ac:dyDescent="0.25">
      <c r="B57" s="28">
        <v>6410</v>
      </c>
      <c r="C57" s="29" t="s">
        <v>53</v>
      </c>
      <c r="D57" s="21"/>
      <c r="E57" s="107"/>
      <c r="F57" s="103"/>
      <c r="G57" s="6"/>
      <c r="H57" s="17" t="s">
        <v>97</v>
      </c>
    </row>
    <row r="58" spans="2:8" ht="12" customHeight="1" x14ac:dyDescent="0.25">
      <c r="B58" s="28">
        <v>7810</v>
      </c>
      <c r="C58" s="29" t="s">
        <v>69</v>
      </c>
      <c r="D58" s="21"/>
      <c r="E58" s="108"/>
      <c r="F58" s="99">
        <v>0</v>
      </c>
      <c r="G58" s="6"/>
      <c r="H58" s="17"/>
    </row>
    <row r="59" spans="2:8" s="23" customFormat="1" ht="17.100000000000001" customHeight="1" x14ac:dyDescent="0.25">
      <c r="B59" s="11"/>
      <c r="C59" s="1" t="s">
        <v>7</v>
      </c>
      <c r="D59" s="2"/>
      <c r="E59" s="111">
        <f>SUM(E46:E58)</f>
        <v>-95</v>
      </c>
      <c r="F59" s="98">
        <f>SUM(F46:F58)</f>
        <v>-20</v>
      </c>
      <c r="G59" s="1"/>
      <c r="H59" s="12"/>
    </row>
    <row r="60" spans="2:8" ht="6" customHeight="1" x14ac:dyDescent="0.25">
      <c r="B60" s="12"/>
      <c r="C60" s="6"/>
      <c r="D60" s="30"/>
      <c r="E60" s="110"/>
      <c r="F60" s="97"/>
      <c r="G60" s="6"/>
      <c r="H60" s="12"/>
    </row>
    <row r="61" spans="2:8" s="33" customFormat="1" ht="12" customHeight="1" x14ac:dyDescent="0.25">
      <c r="B61" s="11" t="s">
        <v>20</v>
      </c>
      <c r="C61" s="31"/>
      <c r="D61" s="32"/>
      <c r="E61" s="111">
        <v>0</v>
      </c>
      <c r="F61" s="98">
        <v>0</v>
      </c>
      <c r="G61" s="31"/>
      <c r="H61" s="7"/>
    </row>
    <row r="62" spans="2:8" ht="6" customHeight="1" x14ac:dyDescent="0.25">
      <c r="B62" s="12"/>
      <c r="C62" s="6"/>
      <c r="D62" s="30"/>
      <c r="E62" s="110"/>
      <c r="F62" s="97"/>
      <c r="G62" s="6"/>
      <c r="H62" s="12"/>
    </row>
    <row r="63" spans="2:8" s="23" customFormat="1" ht="17.100000000000001" customHeight="1" x14ac:dyDescent="0.25">
      <c r="B63" s="11" t="s">
        <v>77</v>
      </c>
      <c r="C63" s="1"/>
      <c r="D63" s="2"/>
      <c r="E63" s="111">
        <f>SUM(E20,E37,E43,E59,E61)</f>
        <v>4</v>
      </c>
      <c r="F63" s="98">
        <f>SUM(F20,F37,F43,F59,F61)</f>
        <v>0</v>
      </c>
      <c r="G63" s="1"/>
      <c r="H63" s="7"/>
    </row>
    <row r="64" spans="2:8" ht="6" customHeight="1" x14ac:dyDescent="0.25">
      <c r="B64" s="12"/>
      <c r="C64" s="6"/>
      <c r="D64" s="30"/>
      <c r="E64" s="45"/>
      <c r="F64" s="46"/>
      <c r="G64" s="6"/>
      <c r="H64" s="12"/>
    </row>
    <row r="65" spans="8:8" x14ac:dyDescent="0.25">
      <c r="H65" s="6"/>
    </row>
    <row r="66" spans="8:8" x14ac:dyDescent="0.25">
      <c r="H66" s="6"/>
    </row>
    <row r="67" spans="8:8" x14ac:dyDescent="0.25">
      <c r="H67" s="6"/>
    </row>
  </sheetData>
  <mergeCells count="1">
    <mergeCell ref="H5:H6"/>
  </mergeCells>
  <pageMargins left="0.70866141732283472" right="0" top="0.74803149606299213" bottom="0.55118110236220474" header="0.31496062992125984" footer="0.31496062992125984"/>
  <pageSetup paperSize="9" orientation="portrait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0"/>
  <sheetViews>
    <sheetView topLeftCell="B22" zoomScaleNormal="100" workbookViewId="0">
      <selection activeCell="L11" sqref="L11"/>
    </sheetView>
  </sheetViews>
  <sheetFormatPr defaultRowHeight="13.8" x14ac:dyDescent="0.25"/>
  <cols>
    <col min="1" max="1" width="8.88671875" customWidth="1"/>
    <col min="2" max="2" width="4.33203125" style="47" customWidth="1"/>
    <col min="3" max="3" width="32.33203125" customWidth="1"/>
    <col min="4" max="4" width="4.44140625" style="34" customWidth="1"/>
    <col min="5" max="5" width="8.6640625" style="36" customWidth="1"/>
    <col min="6" max="6" width="7" style="36" customWidth="1"/>
    <col min="7" max="7" width="10.109375" style="82" customWidth="1"/>
  </cols>
  <sheetData>
    <row r="1" spans="2:13" ht="30.75" customHeight="1" x14ac:dyDescent="0.25"/>
    <row r="2" spans="2:13" ht="27.75" customHeight="1" x14ac:dyDescent="0.25">
      <c r="B2" s="80" t="s">
        <v>89</v>
      </c>
      <c r="C2" s="81"/>
      <c r="D2" s="2"/>
      <c r="E2" s="68"/>
      <c r="F2" s="114">
        <f>'BTK per konto'!H2</f>
        <v>44685</v>
      </c>
      <c r="G2" s="115"/>
      <c r="H2" s="6"/>
    </row>
    <row r="3" spans="2:13" ht="12.75" customHeight="1" x14ac:dyDescent="0.25">
      <c r="B3" s="74"/>
      <c r="C3" s="1"/>
      <c r="D3" s="2"/>
      <c r="E3" s="73"/>
      <c r="F3" s="72"/>
      <c r="G3" s="83"/>
      <c r="H3" s="6"/>
    </row>
    <row r="4" spans="2:13" ht="21.9" customHeight="1" x14ac:dyDescent="0.25">
      <c r="B4" s="74"/>
      <c r="C4" s="75" t="s">
        <v>82</v>
      </c>
      <c r="D4" s="2"/>
      <c r="E4" s="73"/>
      <c r="F4" s="72"/>
      <c r="G4" s="83"/>
      <c r="H4" s="6"/>
    </row>
    <row r="5" spans="2:13" ht="20.100000000000001" customHeight="1" x14ac:dyDescent="0.25">
      <c r="B5" s="74"/>
      <c r="C5" s="76" t="s">
        <v>98</v>
      </c>
      <c r="D5" s="2"/>
      <c r="E5" s="73"/>
      <c r="F5" s="72"/>
      <c r="G5" s="83"/>
      <c r="H5" s="6"/>
    </row>
    <row r="6" spans="2:13" ht="20.100000000000001" customHeight="1" x14ac:dyDescent="0.25">
      <c r="B6" s="74"/>
      <c r="C6" s="76" t="s">
        <v>99</v>
      </c>
      <c r="D6" s="2"/>
      <c r="E6" s="73"/>
      <c r="F6" s="72"/>
      <c r="G6" s="83"/>
      <c r="H6" s="6"/>
    </row>
    <row r="7" spans="2:13" ht="17.399999999999999" x14ac:dyDescent="0.25">
      <c r="B7" s="48"/>
      <c r="C7" s="3"/>
      <c r="D7" s="2"/>
      <c r="E7" s="3"/>
      <c r="F7" s="3"/>
      <c r="G7" s="83"/>
      <c r="H7" s="6"/>
    </row>
    <row r="8" spans="2:13" ht="20.100000000000001" customHeight="1" x14ac:dyDescent="0.25">
      <c r="B8" s="49" t="s">
        <v>0</v>
      </c>
      <c r="C8" s="1"/>
      <c r="D8" s="2"/>
      <c r="E8" s="50" t="s">
        <v>57</v>
      </c>
      <c r="F8" s="4"/>
      <c r="G8" s="84" t="s">
        <v>58</v>
      </c>
      <c r="H8" s="6"/>
    </row>
    <row r="9" spans="2:13" ht="20.100000000000001" customHeight="1" x14ac:dyDescent="0.25">
      <c r="B9" s="51"/>
      <c r="C9" s="1"/>
      <c r="D9" s="2"/>
      <c r="E9" s="50" t="s">
        <v>80</v>
      </c>
      <c r="F9" s="52"/>
      <c r="G9" s="84" t="s">
        <v>85</v>
      </c>
      <c r="H9" s="6"/>
    </row>
    <row r="10" spans="2:13" ht="20.100000000000001" customHeight="1" x14ac:dyDescent="0.25">
      <c r="B10" s="31" t="s">
        <v>2</v>
      </c>
      <c r="C10" s="1"/>
      <c r="D10" s="2"/>
      <c r="E10" s="50"/>
      <c r="F10" s="52"/>
      <c r="G10" s="84"/>
      <c r="H10" s="6"/>
      <c r="M10" t="s">
        <v>100</v>
      </c>
    </row>
    <row r="11" spans="2:13" ht="15" customHeight="1" x14ac:dyDescent="0.25">
      <c r="B11" s="51"/>
      <c r="C11" s="6" t="s">
        <v>62</v>
      </c>
      <c r="D11" s="30"/>
      <c r="E11" s="53">
        <f>SUM('BTK per konto'!E7:E11)</f>
        <v>65</v>
      </c>
      <c r="F11" s="54"/>
      <c r="G11" s="85">
        <f>SUM('BTK per konto'!F7:F11)</f>
        <v>70</v>
      </c>
      <c r="H11" s="6"/>
      <c r="L11" t="s">
        <v>101</v>
      </c>
    </row>
    <row r="12" spans="2:13" ht="15" customHeight="1" x14ac:dyDescent="0.25">
      <c r="B12" s="51"/>
      <c r="C12" s="6" t="s">
        <v>59</v>
      </c>
      <c r="D12" s="30"/>
      <c r="E12" s="53">
        <f>SUM('BTK per konto'!E12:E16)</f>
        <v>87</v>
      </c>
      <c r="F12" s="54"/>
      <c r="G12" s="85">
        <f>SUM('BTK per konto'!F12:F16)</f>
        <v>12</v>
      </c>
      <c r="H12" s="6"/>
    </row>
    <row r="13" spans="2:13" ht="15" customHeight="1" x14ac:dyDescent="0.25">
      <c r="B13" s="51"/>
      <c r="C13" s="6" t="s">
        <v>63</v>
      </c>
      <c r="D13" s="30"/>
      <c r="E13" s="55">
        <f>SUM('BTK per konto'!E17:E19)</f>
        <v>2</v>
      </c>
      <c r="F13" s="54"/>
      <c r="G13" s="86">
        <f>SUM('BTK per konto'!F17:F19)</f>
        <v>0</v>
      </c>
      <c r="H13" s="6"/>
    </row>
    <row r="14" spans="2:13" s="23" customFormat="1" ht="20.100000000000001" customHeight="1" x14ac:dyDescent="0.25">
      <c r="B14" s="31"/>
      <c r="C14" s="31" t="s">
        <v>7</v>
      </c>
      <c r="D14" s="32"/>
      <c r="E14" s="56">
        <f>SUM(E11:E13)</f>
        <v>154</v>
      </c>
      <c r="F14" s="56"/>
      <c r="G14" s="87">
        <f>SUM(G11:G13)</f>
        <v>82</v>
      </c>
      <c r="H14" s="1"/>
    </row>
    <row r="15" spans="2:13" ht="17.100000000000001" customHeight="1" x14ac:dyDescent="0.25">
      <c r="B15" s="51"/>
      <c r="C15" s="6"/>
      <c r="D15" s="30"/>
      <c r="E15" s="59"/>
      <c r="F15" s="59"/>
      <c r="G15" s="85"/>
      <c r="H15" s="6"/>
    </row>
    <row r="16" spans="2:13" s="23" customFormat="1" ht="20.100000000000001" customHeight="1" x14ac:dyDescent="0.25">
      <c r="B16" s="31" t="s">
        <v>8</v>
      </c>
      <c r="C16" s="1"/>
      <c r="D16" s="2"/>
      <c r="E16" s="60"/>
      <c r="F16" s="60"/>
      <c r="G16" s="87"/>
      <c r="H16" s="1"/>
    </row>
    <row r="17" spans="2:13" ht="15" customHeight="1" x14ac:dyDescent="0.25">
      <c r="B17" s="51"/>
      <c r="C17" s="6" t="s">
        <v>64</v>
      </c>
      <c r="D17" s="30"/>
      <c r="E17" s="58">
        <f>SUM('BTK per konto'!E23)</f>
        <v>-13</v>
      </c>
      <c r="F17" s="59"/>
      <c r="G17" s="85">
        <f>SUM('BTK per konto'!F23)</f>
        <v>-8</v>
      </c>
      <c r="H17" s="6"/>
      <c r="M17" s="70"/>
    </row>
    <row r="18" spans="2:13" ht="15" customHeight="1" x14ac:dyDescent="0.25">
      <c r="B18" s="51"/>
      <c r="C18" s="6" t="s">
        <v>60</v>
      </c>
      <c r="D18" s="30"/>
      <c r="E18" s="58">
        <f>SUM('BTK per konto'!E24:E29)</f>
        <v>-29</v>
      </c>
      <c r="F18" s="59"/>
      <c r="G18" s="85">
        <f>SUM('BTK per konto'!F24:F32)</f>
        <v>-33</v>
      </c>
      <c r="H18" s="6"/>
      <c r="L18" s="61"/>
    </row>
    <row r="19" spans="2:13" ht="15" customHeight="1" x14ac:dyDescent="0.25">
      <c r="B19" s="51"/>
      <c r="C19" s="6" t="s">
        <v>66</v>
      </c>
      <c r="D19" s="30"/>
      <c r="E19" s="58">
        <f>SUM('BTK per konto'!E33)</f>
        <v>0</v>
      </c>
      <c r="F19" s="59"/>
      <c r="G19" s="85">
        <f>SUM('BTK per konto'!F33)</f>
        <v>0</v>
      </c>
      <c r="H19" s="6"/>
      <c r="L19" s="61"/>
    </row>
    <row r="20" spans="2:13" ht="15" customHeight="1" x14ac:dyDescent="0.25">
      <c r="B20" s="51"/>
      <c r="C20" s="6" t="s">
        <v>65</v>
      </c>
      <c r="D20" s="30"/>
      <c r="E20" s="62">
        <f>SUM('BTK per konto'!E34:E36)</f>
        <v>-3</v>
      </c>
      <c r="F20" s="59"/>
      <c r="G20" s="86">
        <f>SUM('BTK per konto'!F34:F36)</f>
        <v>-6</v>
      </c>
      <c r="H20" s="6"/>
    </row>
    <row r="21" spans="2:13" s="33" customFormat="1" ht="20.100000000000001" customHeight="1" x14ac:dyDescent="0.25">
      <c r="B21" s="31"/>
      <c r="C21" s="31" t="s">
        <v>7</v>
      </c>
      <c r="D21" s="32"/>
      <c r="E21" s="63">
        <f>SUM(E17:E20)</f>
        <v>-45</v>
      </c>
      <c r="F21" s="64"/>
      <c r="G21" s="88">
        <f>SUM(G17:G20)</f>
        <v>-47</v>
      </c>
      <c r="H21" s="31"/>
    </row>
    <row r="22" spans="2:13" ht="17.100000000000001" customHeight="1" x14ac:dyDescent="0.25">
      <c r="B22" s="51"/>
      <c r="C22" s="6"/>
      <c r="D22" s="30"/>
      <c r="E22" s="54"/>
      <c r="F22" s="54"/>
      <c r="G22" s="85"/>
      <c r="H22" s="6"/>
    </row>
    <row r="23" spans="2:13" s="23" customFormat="1" ht="20.100000000000001" customHeight="1" x14ac:dyDescent="0.25">
      <c r="B23" s="31" t="s">
        <v>10</v>
      </c>
      <c r="C23" s="1"/>
      <c r="D23" s="2"/>
      <c r="E23" s="57"/>
      <c r="F23" s="57"/>
      <c r="G23" s="87"/>
      <c r="H23" s="1"/>
    </row>
    <row r="24" spans="2:13" ht="15" customHeight="1" x14ac:dyDescent="0.25">
      <c r="B24" s="51"/>
      <c r="C24" s="6" t="s">
        <v>68</v>
      </c>
      <c r="D24" s="30"/>
      <c r="E24" s="53">
        <f>SUM('BTK per konto'!E40)</f>
        <v>-10</v>
      </c>
      <c r="F24" s="65"/>
      <c r="G24" s="85">
        <f>SUM('BTK per konto'!F40)</f>
        <v>-15</v>
      </c>
      <c r="H24" s="6"/>
    </row>
    <row r="25" spans="2:13" ht="15" customHeight="1" x14ac:dyDescent="0.25">
      <c r="B25" s="51"/>
      <c r="C25" s="6" t="s">
        <v>12</v>
      </c>
      <c r="D25" s="30"/>
      <c r="E25" s="53">
        <f>SUM('BTK per konto'!E41)</f>
        <v>0</v>
      </c>
      <c r="F25" s="65"/>
      <c r="G25" s="85">
        <f>SUM('BTK per konto'!F41)</f>
        <v>0</v>
      </c>
      <c r="H25" s="6"/>
    </row>
    <row r="26" spans="2:13" ht="15" customHeight="1" x14ac:dyDescent="0.25">
      <c r="B26" s="51"/>
      <c r="C26" s="6" t="s">
        <v>13</v>
      </c>
      <c r="D26" s="30"/>
      <c r="E26" s="55">
        <f>SUM('BTK per konto'!E42)</f>
        <v>0</v>
      </c>
      <c r="F26" s="54"/>
      <c r="G26" s="86">
        <f>SUM('BTK per konto'!F42)</f>
        <v>0</v>
      </c>
      <c r="H26" s="6"/>
    </row>
    <row r="27" spans="2:13" s="33" customFormat="1" ht="20.100000000000001" customHeight="1" x14ac:dyDescent="0.25">
      <c r="B27" s="31"/>
      <c r="C27" s="31" t="s">
        <v>7</v>
      </c>
      <c r="D27" s="32"/>
      <c r="E27" s="63">
        <f>SUM(E24:E26)</f>
        <v>-10</v>
      </c>
      <c r="F27" s="64"/>
      <c r="G27" s="88">
        <f>SUM(G24:G26)</f>
        <v>-15</v>
      </c>
      <c r="H27" s="31"/>
    </row>
    <row r="28" spans="2:13" ht="17.100000000000001" customHeight="1" x14ac:dyDescent="0.25">
      <c r="B28" s="51"/>
      <c r="C28" s="6"/>
      <c r="D28" s="30"/>
      <c r="E28" s="53"/>
      <c r="F28" s="54"/>
      <c r="G28" s="85"/>
      <c r="H28" s="6"/>
    </row>
    <row r="29" spans="2:13" s="33" customFormat="1" ht="20.100000000000001" customHeight="1" x14ac:dyDescent="0.25">
      <c r="B29" s="31" t="s">
        <v>14</v>
      </c>
      <c r="C29" s="31"/>
      <c r="D29" s="32"/>
      <c r="E29" s="63"/>
      <c r="F29" s="64"/>
      <c r="G29" s="88"/>
      <c r="H29" s="31"/>
    </row>
    <row r="30" spans="2:13" s="33" customFormat="1" ht="15" customHeight="1" x14ac:dyDescent="0.25">
      <c r="B30" s="31"/>
      <c r="C30" s="6" t="s">
        <v>67</v>
      </c>
      <c r="D30" s="30"/>
      <c r="E30" s="53">
        <f>SUM('BTK per konto'!E57)</f>
        <v>0</v>
      </c>
      <c r="F30" s="64"/>
      <c r="G30" s="85">
        <f>SUM('BTK per konto'!F57)</f>
        <v>0</v>
      </c>
      <c r="H30" s="31"/>
    </row>
    <row r="31" spans="2:13" s="33" customFormat="1" ht="15" customHeight="1" x14ac:dyDescent="0.25">
      <c r="B31" s="31"/>
      <c r="C31" s="6" t="s">
        <v>69</v>
      </c>
      <c r="D31" s="30"/>
      <c r="E31" s="53">
        <f>SUM('BTK per konto'!E58)</f>
        <v>0</v>
      </c>
      <c r="F31" s="64"/>
      <c r="G31" s="85">
        <f>SUM('BTK per konto'!F58)</f>
        <v>0</v>
      </c>
      <c r="H31" s="31"/>
    </row>
    <row r="32" spans="2:13" s="33" customFormat="1" ht="15" customHeight="1" x14ac:dyDescent="0.25">
      <c r="B32" s="31"/>
      <c r="C32" s="6" t="s">
        <v>61</v>
      </c>
      <c r="D32" s="30"/>
      <c r="E32" s="55">
        <f>SUM('BTK per konto'!E46:E56)</f>
        <v>-95</v>
      </c>
      <c r="F32" s="64"/>
      <c r="G32" s="86">
        <f>SUM('BTK per konto'!F47:F56)</f>
        <v>-20</v>
      </c>
      <c r="H32" s="31"/>
    </row>
    <row r="33" spans="2:8" ht="20.100000000000001" customHeight="1" x14ac:dyDescent="0.25">
      <c r="B33" s="51"/>
      <c r="C33" s="31" t="s">
        <v>7</v>
      </c>
      <c r="D33" s="32"/>
      <c r="E33" s="63">
        <f>SUM(E30:E32)</f>
        <v>-95</v>
      </c>
      <c r="F33" s="63"/>
      <c r="G33" s="88">
        <f>SUM(G30:G32)</f>
        <v>-20</v>
      </c>
      <c r="H33" s="6"/>
    </row>
    <row r="34" spans="2:8" ht="17.100000000000001" customHeight="1" x14ac:dyDescent="0.25">
      <c r="B34" s="51"/>
      <c r="C34" s="31"/>
      <c r="D34" s="32"/>
      <c r="E34" s="53"/>
      <c r="F34" s="54"/>
      <c r="G34" s="85"/>
      <c r="H34" s="6"/>
    </row>
    <row r="35" spans="2:8" s="33" customFormat="1" ht="20.100000000000001" customHeight="1" x14ac:dyDescent="0.25">
      <c r="B35" s="31" t="s">
        <v>20</v>
      </c>
      <c r="C35" s="31"/>
      <c r="D35" s="32"/>
      <c r="E35" s="63">
        <f>SUM('BTK per konto'!E61)</f>
        <v>0</v>
      </c>
      <c r="F35" s="64"/>
      <c r="G35" s="88">
        <f>SUM('BTK per konto'!F61)</f>
        <v>0</v>
      </c>
      <c r="H35" s="31"/>
    </row>
    <row r="36" spans="2:8" ht="17.100000000000001" customHeight="1" x14ac:dyDescent="0.25">
      <c r="B36" s="51"/>
      <c r="C36" s="6"/>
      <c r="D36" s="30"/>
      <c r="E36" s="53"/>
      <c r="F36" s="54"/>
      <c r="G36" s="85"/>
      <c r="H36" s="6"/>
    </row>
    <row r="37" spans="2:8" s="33" customFormat="1" ht="20.100000000000001" customHeight="1" x14ac:dyDescent="0.25">
      <c r="B37" s="66" t="s">
        <v>78</v>
      </c>
      <c r="C37" s="31"/>
      <c r="D37" s="32"/>
      <c r="E37" s="63">
        <f>SUM(E14,E21,E27,E33:E34,E35)</f>
        <v>4</v>
      </c>
      <c r="F37" s="64"/>
      <c r="G37" s="88">
        <f>SUM(G14,G21,G27,G33:G34,G35)</f>
        <v>0</v>
      </c>
      <c r="H37" s="31"/>
    </row>
    <row r="38" spans="2:8" s="33" customFormat="1" ht="17.100000000000001" customHeight="1" x14ac:dyDescent="0.25">
      <c r="B38" s="66"/>
      <c r="C38" s="31"/>
      <c r="D38" s="32"/>
      <c r="E38" s="63"/>
      <c r="F38" s="64"/>
      <c r="G38" s="88"/>
      <c r="H38" s="31"/>
    </row>
    <row r="39" spans="2:8" s="33" customFormat="1" ht="17.100000000000001" customHeight="1" x14ac:dyDescent="0.25">
      <c r="B39" s="66"/>
      <c r="C39" s="31"/>
      <c r="D39" s="32"/>
      <c r="E39" s="63"/>
      <c r="F39" s="64"/>
      <c r="G39" s="88"/>
      <c r="H39" s="31"/>
    </row>
    <row r="40" spans="2:8" ht="20.100000000000001" customHeight="1" x14ac:dyDescent="0.25">
      <c r="B40" s="66" t="s">
        <v>81</v>
      </c>
      <c r="C40" s="6"/>
      <c r="D40" s="30"/>
      <c r="E40" s="63">
        <v>100</v>
      </c>
      <c r="F40" s="54"/>
      <c r="G40" s="88">
        <v>100</v>
      </c>
      <c r="H40" s="6"/>
    </row>
  </sheetData>
  <mergeCells count="1">
    <mergeCell ref="F2:G2"/>
  </mergeCells>
  <pageMargins left="0.70866141732283472" right="0.11811023622047245" top="0.74803149606299213" bottom="0.74803149606299213" header="0.31496062992125984" footer="0.31496062992125984"/>
  <pageSetup paperSize="9" orientation="portrait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BTK per konto</vt:lpstr>
      <vt:lpstr>BTK sammandrag</vt:lpstr>
      <vt:lpstr>'BTK per konto'!Utskriftsområde</vt:lpstr>
      <vt:lpstr>'BTK sammandrag'!Utskriftsområde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Sigtuna IF Kansli</dc:creator>
  <cp:lastModifiedBy>Sigtuna IF Allians</cp:lastModifiedBy>
  <cp:lastPrinted>2022-05-11T12:14:10Z</cp:lastPrinted>
  <dcterms:created xsi:type="dcterms:W3CDTF">2015-04-09T10:56:52Z</dcterms:created>
  <dcterms:modified xsi:type="dcterms:W3CDTF">2022-05-11T12:28:49Z</dcterms:modified>
</cp:coreProperties>
</file>