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7" activeTab="0"/>
  </bookViews>
  <sheets>
    <sheet name="Snitt" sheetId="1" r:id="rId1"/>
    <sheet name="Hemma A" sheetId="2" r:id="rId2"/>
    <sheet name="Borta A" sheetId="3" r:id="rId3"/>
    <sheet name="Hemma F" sheetId="4" r:id="rId4"/>
    <sheet name="Borta F" sheetId="5" r:id="rId5"/>
  </sheets>
  <definedNames>
    <definedName name="_xlnm.Print_Area" localSheetId="2">'Borta A'!$A$1:$P$65</definedName>
    <definedName name="_xlnm.Print_Area" localSheetId="1">'Hemma A'!$A$1:$O$65</definedName>
    <definedName name="_xlnm.Print_Area" localSheetId="0">'Snitt'!$A$1:$O$41</definedName>
    <definedName name="_xlnm.Print_Area" localSheetId="2">'Borta A'!$A$1:$P$65</definedName>
    <definedName name="_xlnm.Print_Area" localSheetId="4">'Borta F'!$A$1:$Q$65</definedName>
    <definedName name="_xlnm.Print_Area" localSheetId="1">'Hemma A'!$A$1:$O$65</definedName>
    <definedName name="_xlnm.Print_Area" localSheetId="3">'Hemma F'!$A$1:$Q$65</definedName>
    <definedName name="_xlnm.Print_Area" localSheetId="0">'Snitt'!$A$1:$O$41</definedName>
    <definedName name="_xlnm.Print_Area" localSheetId="2">'Borta A'!$A$1:$P$65</definedName>
    <definedName name="_xlnm.Print_Area" localSheetId="1">'Hemma A'!$A$1:$O$65</definedName>
    <definedName name="_xlnm.Print_Area" localSheetId="0">'Snitt'!$A$1:$O$41</definedName>
  </definedNames>
  <calcPr fullCalcOnLoad="1"/>
</workbook>
</file>

<file path=xl/sharedStrings.xml><?xml version="1.0" encoding="utf-8"?>
<sst xmlns="http://schemas.openxmlformats.org/spreadsheetml/2006/main" count="278" uniqueCount="99">
  <si>
    <t>Omg. 1-21</t>
  </si>
  <si>
    <t>Snitt</t>
  </si>
  <si>
    <t>Snitt-A</t>
  </si>
  <si>
    <t>Snitt-F</t>
  </si>
  <si>
    <t>Totalt A-lag</t>
  </si>
  <si>
    <t>Totalt F-lag</t>
  </si>
  <si>
    <t>Totalt A och F-lag</t>
  </si>
  <si>
    <t>totalt</t>
  </si>
  <si>
    <t>Hemma</t>
  </si>
  <si>
    <t>Borta</t>
  </si>
  <si>
    <t>Poäng</t>
  </si>
  <si>
    <t>Serier</t>
  </si>
  <si>
    <t>Rickard Lundström</t>
  </si>
  <si>
    <t>Jan Ågren</t>
  </si>
  <si>
    <t>Klas Karlsson</t>
  </si>
  <si>
    <t>Mats Eriksson</t>
  </si>
  <si>
    <t>Mathias Lundqvist</t>
  </si>
  <si>
    <t>Gunnar Bergström</t>
  </si>
  <si>
    <t>Peter Carlberg</t>
  </si>
  <si>
    <t>Anders Berglund</t>
  </si>
  <si>
    <t>Gunnar Andersson</t>
  </si>
  <si>
    <t>Kjell-Åke Johansson</t>
  </si>
  <si>
    <t>Kent Carlsson</t>
  </si>
  <si>
    <t>Kjell Eriksson</t>
  </si>
  <si>
    <t>Kjell Nilsson</t>
  </si>
  <si>
    <t>Assar Westlund</t>
  </si>
  <si>
    <t>Peter Sipos</t>
  </si>
  <si>
    <t>Alf Abrahamsson</t>
  </si>
  <si>
    <t>Mikael Löwenberg</t>
  </si>
  <si>
    <t>Martin Björk</t>
  </si>
  <si>
    <t>Rasmus Carlsson</t>
  </si>
  <si>
    <t>Kjell Palmblad</t>
  </si>
  <si>
    <t>Göran Berglund</t>
  </si>
  <si>
    <t>Eero Hietala</t>
  </si>
  <si>
    <t>Richard Ihren</t>
  </si>
  <si>
    <t>Gert Lindqvist</t>
  </si>
  <si>
    <t>Bertil Nilsson</t>
  </si>
  <si>
    <t>Daniel Carlsson</t>
  </si>
  <si>
    <t>Arne Eriksson</t>
  </si>
  <si>
    <t>Kjell Sjöö</t>
  </si>
  <si>
    <t>Totalt</t>
  </si>
  <si>
    <t xml:space="preserve"> Poäng  A-lag</t>
  </si>
  <si>
    <t xml:space="preserve"> Poäng  F-lag</t>
  </si>
  <si>
    <t xml:space="preserve"> Seriesnitt A-lag</t>
  </si>
  <si>
    <t xml:space="preserve"> Seriesnitt F-lag</t>
  </si>
  <si>
    <t xml:space="preserve"> Seriesnitt A+F</t>
  </si>
  <si>
    <t xml:space="preserve"> Plus / minuskäglor A-lag</t>
  </si>
  <si>
    <t xml:space="preserve"> Plus / minuskäglor B-lag</t>
  </si>
  <si>
    <t>Antal serier</t>
  </si>
  <si>
    <t>Antal matcher</t>
  </si>
  <si>
    <t>Namn</t>
  </si>
  <si>
    <t>Seriesnitt</t>
  </si>
  <si>
    <t>Omg.</t>
  </si>
  <si>
    <t>Ant.ser</t>
  </si>
  <si>
    <t>Jönköp</t>
  </si>
  <si>
    <t>Force</t>
  </si>
  <si>
    <t>Fux</t>
  </si>
  <si>
    <t>Mjölby</t>
  </si>
  <si>
    <t>Brio F</t>
  </si>
  <si>
    <t>Eksjö</t>
  </si>
  <si>
    <t>Brutus</t>
  </si>
  <si>
    <t>Scania</t>
  </si>
  <si>
    <t>Clan F</t>
  </si>
  <si>
    <t>Örnen</t>
  </si>
  <si>
    <t>June</t>
  </si>
  <si>
    <t>Kägelpoäng totalt</t>
  </si>
  <si>
    <t>M.A.C.</t>
  </si>
  <si>
    <t>Borta lag</t>
  </si>
  <si>
    <t>Kägeldifferens totalt</t>
  </si>
  <si>
    <t xml:space="preserve"> + - käglor</t>
  </si>
  <si>
    <t>Matchresultat</t>
  </si>
  <si>
    <t>Matchpoäng</t>
  </si>
  <si>
    <t>Antal serier totalt</t>
  </si>
  <si>
    <t>Ant.serier</t>
  </si>
  <si>
    <t>Gamleby</t>
  </si>
  <si>
    <t>Ett/Brask</t>
  </si>
  <si>
    <t>Sleipner</t>
  </si>
  <si>
    <t>IFK Norrk</t>
  </si>
  <si>
    <t>Baltzar</t>
  </si>
  <si>
    <t>Friends</t>
  </si>
  <si>
    <t>Hemma lag</t>
  </si>
  <si>
    <t>Hemmalag</t>
  </si>
  <si>
    <t>Skinnsb</t>
  </si>
  <si>
    <t>Kobra F</t>
  </si>
  <si>
    <t>Kobra</t>
  </si>
  <si>
    <t>Volvo</t>
  </si>
  <si>
    <t>KAIK F</t>
  </si>
  <si>
    <t>Skinnsb F</t>
  </si>
  <si>
    <t>Stallis F</t>
  </si>
  <si>
    <t>Brio F2</t>
  </si>
  <si>
    <t>Rush</t>
  </si>
  <si>
    <t>Hammarsl</t>
  </si>
  <si>
    <t>Vingåk F</t>
  </si>
  <si>
    <t>Källarn</t>
  </si>
  <si>
    <t>Taggen</t>
  </si>
  <si>
    <t>Asterix</t>
  </si>
  <si>
    <t>Christ.h</t>
  </si>
  <si>
    <t>Kasi F</t>
  </si>
  <si>
    <t>Örebro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</si>
</sst>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00\ 00"/>
    <numFmt numFmtId="167" formatCode="0.000"/>
  </numFmts>
  <fonts count="53">
    <font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8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b/>
      <u val="single"/>
      <sz val="9"/>
      <color indexed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37" applyFont="1">
      <alignment/>
      <protection/>
    </xf>
    <xf numFmtId="0" fontId="0" fillId="0" borderId="0" xfId="37" applyFont="1" applyAlignment="1">
      <alignment horizontal="center"/>
      <protection/>
    </xf>
    <xf numFmtId="0" fontId="0" fillId="0" borderId="0" xfId="37">
      <alignment/>
      <protection/>
    </xf>
    <xf numFmtId="0" fontId="0" fillId="33" borderId="0" xfId="37" applyFont="1" applyFill="1">
      <alignment/>
      <protection/>
    </xf>
    <xf numFmtId="0" fontId="0" fillId="33" borderId="0" xfId="37" applyFont="1" applyFill="1" applyBorder="1" applyAlignment="1">
      <alignment horizontal="center"/>
      <protection/>
    </xf>
    <xf numFmtId="0" fontId="0" fillId="33" borderId="0" xfId="37" applyFont="1" applyFill="1" applyAlignment="1">
      <alignment horizontal="center"/>
      <protection/>
    </xf>
    <xf numFmtId="0" fontId="0" fillId="33" borderId="0" xfId="37" applyFill="1">
      <alignment/>
      <protection/>
    </xf>
    <xf numFmtId="0" fontId="0" fillId="34" borderId="0" xfId="37" applyFont="1" applyFill="1">
      <alignment/>
      <protection/>
    </xf>
    <xf numFmtId="0" fontId="0" fillId="34" borderId="10" xfId="37" applyFont="1" applyFill="1" applyBorder="1">
      <alignment/>
      <protection/>
    </xf>
    <xf numFmtId="0" fontId="1" fillId="34" borderId="11" xfId="37" applyFont="1" applyFill="1" applyBorder="1">
      <alignment/>
      <protection/>
    </xf>
    <xf numFmtId="0" fontId="1" fillId="34" borderId="12" xfId="37" applyFont="1" applyFill="1" applyBorder="1" applyAlignment="1">
      <alignment horizontal="center"/>
      <protection/>
    </xf>
    <xf numFmtId="0" fontId="0" fillId="34" borderId="13" xfId="37" applyFont="1" applyFill="1" applyBorder="1">
      <alignment/>
      <protection/>
    </xf>
    <xf numFmtId="0" fontId="3" fillId="34" borderId="14" xfId="37" applyFont="1" applyFill="1" applyBorder="1">
      <alignment/>
      <protection/>
    </xf>
    <xf numFmtId="0" fontId="1" fillId="34" borderId="15" xfId="37" applyFont="1" applyFill="1" applyBorder="1" applyAlignment="1">
      <alignment horizontal="center"/>
      <protection/>
    </xf>
    <xf numFmtId="0" fontId="3" fillId="34" borderId="14" xfId="37" applyFont="1" applyFill="1" applyBorder="1" applyAlignment="1">
      <alignment horizontal="center"/>
      <protection/>
    </xf>
    <xf numFmtId="0" fontId="3" fillId="34" borderId="16" xfId="37" applyFont="1" applyFill="1" applyBorder="1" applyAlignment="1">
      <alignment horizontal="center"/>
      <protection/>
    </xf>
    <xf numFmtId="0" fontId="3" fillId="34" borderId="15" xfId="37" applyFont="1" applyFill="1" applyBorder="1" applyAlignment="1">
      <alignment horizontal="center"/>
      <protection/>
    </xf>
    <xf numFmtId="0" fontId="0" fillId="34" borderId="17" xfId="37" applyFont="1" applyFill="1" applyBorder="1">
      <alignment/>
      <protection/>
    </xf>
    <xf numFmtId="0" fontId="1" fillId="34" borderId="18" xfId="37" applyFont="1" applyFill="1" applyBorder="1">
      <alignment/>
      <protection/>
    </xf>
    <xf numFmtId="2" fontId="1" fillId="34" borderId="19" xfId="45" applyNumberFormat="1" applyFont="1" applyFill="1" applyBorder="1" applyAlignment="1" applyProtection="1">
      <alignment horizontal="center"/>
      <protection/>
    </xf>
    <xf numFmtId="164" fontId="1" fillId="34" borderId="20" xfId="45" applyNumberFormat="1" applyFont="1" applyFill="1" applyBorder="1" applyAlignment="1" applyProtection="1">
      <alignment horizontal="center"/>
      <protection/>
    </xf>
    <xf numFmtId="164" fontId="1" fillId="0" borderId="21" xfId="45" applyNumberFormat="1" applyFont="1" applyFill="1" applyBorder="1" applyAlignment="1" applyProtection="1">
      <alignment horizontal="center"/>
      <protection/>
    </xf>
    <xf numFmtId="164" fontId="3" fillId="34" borderId="22" xfId="45" applyNumberFormat="1" applyFont="1" applyFill="1" applyBorder="1" applyAlignment="1" applyProtection="1">
      <alignment horizontal="center"/>
      <protection/>
    </xf>
    <xf numFmtId="164" fontId="3" fillId="34" borderId="23" xfId="45" applyNumberFormat="1" applyFont="1" applyFill="1" applyBorder="1" applyAlignment="1" applyProtection="1">
      <alignment horizontal="center"/>
      <protection/>
    </xf>
    <xf numFmtId="3" fontId="3" fillId="34" borderId="20" xfId="45" applyNumberFormat="1" applyFont="1" applyFill="1" applyBorder="1" applyAlignment="1" applyProtection="1">
      <alignment horizontal="center"/>
      <protection/>
    </xf>
    <xf numFmtId="3" fontId="3" fillId="34" borderId="22" xfId="45" applyNumberFormat="1" applyFont="1" applyFill="1" applyBorder="1" applyAlignment="1" applyProtection="1">
      <alignment horizontal="center"/>
      <protection/>
    </xf>
    <xf numFmtId="3" fontId="3" fillId="34" borderId="23" xfId="45" applyNumberFormat="1" applyFont="1" applyFill="1" applyBorder="1" applyAlignment="1" applyProtection="1">
      <alignment horizontal="center"/>
      <protection/>
    </xf>
    <xf numFmtId="1" fontId="3" fillId="34" borderId="23" xfId="45" applyNumberFormat="1" applyFont="1" applyFill="1" applyBorder="1" applyAlignment="1" applyProtection="1">
      <alignment horizontal="center"/>
      <protection/>
    </xf>
    <xf numFmtId="3" fontId="0" fillId="34" borderId="0" xfId="37" applyNumberFormat="1" applyFont="1" applyFill="1">
      <alignment/>
      <protection/>
    </xf>
    <xf numFmtId="164" fontId="0" fillId="34" borderId="0" xfId="37" applyNumberFormat="1" applyFont="1" applyFill="1">
      <alignment/>
      <protection/>
    </xf>
    <xf numFmtId="0" fontId="0" fillId="34" borderId="24" xfId="37" applyFont="1" applyFill="1" applyBorder="1">
      <alignment/>
      <protection/>
    </xf>
    <xf numFmtId="0" fontId="1" fillId="34" borderId="25" xfId="37" applyFont="1" applyFill="1" applyBorder="1">
      <alignment/>
      <protection/>
    </xf>
    <xf numFmtId="2" fontId="1" fillId="34" borderId="26" xfId="45" applyNumberFormat="1" applyFont="1" applyFill="1" applyBorder="1" applyAlignment="1" applyProtection="1">
      <alignment horizontal="center"/>
      <protection/>
    </xf>
    <xf numFmtId="164" fontId="1" fillId="34" borderId="27" xfId="45" applyNumberFormat="1" applyFont="1" applyFill="1" applyBorder="1" applyAlignment="1" applyProtection="1">
      <alignment horizontal="center"/>
      <protection/>
    </xf>
    <xf numFmtId="165" fontId="0" fillId="34" borderId="0" xfId="37" applyNumberFormat="1" applyFont="1" applyFill="1">
      <alignment/>
      <protection/>
    </xf>
    <xf numFmtId="0" fontId="0" fillId="34" borderId="28" xfId="37" applyFont="1" applyFill="1" applyBorder="1">
      <alignment/>
      <protection/>
    </xf>
    <xf numFmtId="0" fontId="1" fillId="34" borderId="20" xfId="37" applyFont="1" applyFill="1" applyBorder="1">
      <alignment/>
      <protection/>
    </xf>
    <xf numFmtId="2" fontId="1" fillId="34" borderId="23" xfId="45" applyNumberFormat="1" applyFont="1" applyFill="1" applyBorder="1" applyAlignment="1" applyProtection="1">
      <alignment horizontal="center"/>
      <protection/>
    </xf>
    <xf numFmtId="164" fontId="5" fillId="34" borderId="20" xfId="45" applyNumberFormat="1" applyFont="1" applyFill="1" applyBorder="1" applyAlignment="1" applyProtection="1">
      <alignment horizontal="center"/>
      <protection/>
    </xf>
    <xf numFmtId="164" fontId="3" fillId="34" borderId="20" xfId="45" applyNumberFormat="1" applyFont="1" applyFill="1" applyBorder="1" applyAlignment="1" applyProtection="1">
      <alignment horizontal="center"/>
      <protection/>
    </xf>
    <xf numFmtId="0" fontId="1" fillId="34" borderId="29" xfId="37" applyFont="1" applyFill="1" applyBorder="1">
      <alignment/>
      <protection/>
    </xf>
    <xf numFmtId="2" fontId="1" fillId="34" borderId="30" xfId="45" applyNumberFormat="1" applyFont="1" applyFill="1" applyBorder="1" applyAlignment="1" applyProtection="1">
      <alignment horizontal="center"/>
      <protection/>
    </xf>
    <xf numFmtId="164" fontId="3" fillId="34" borderId="31" xfId="45" applyNumberFormat="1" applyFont="1" applyFill="1" applyBorder="1" applyAlignment="1" applyProtection="1">
      <alignment horizontal="center"/>
      <protection/>
    </xf>
    <xf numFmtId="164" fontId="1" fillId="34" borderId="22" xfId="45" applyNumberFormat="1" applyFont="1" applyFill="1" applyBorder="1" applyAlignment="1" applyProtection="1">
      <alignment horizontal="center"/>
      <protection/>
    </xf>
    <xf numFmtId="164" fontId="3" fillId="34" borderId="29" xfId="45" applyNumberFormat="1" applyFont="1" applyFill="1" applyBorder="1" applyAlignment="1" applyProtection="1">
      <alignment horizontal="center"/>
      <protection/>
    </xf>
    <xf numFmtId="164" fontId="3" fillId="34" borderId="30" xfId="45" applyNumberFormat="1" applyFont="1" applyFill="1" applyBorder="1" applyAlignment="1" applyProtection="1">
      <alignment horizontal="center"/>
      <protection/>
    </xf>
    <xf numFmtId="3" fontId="3" fillId="34" borderId="29" xfId="45" applyNumberFormat="1" applyFont="1" applyFill="1" applyBorder="1" applyAlignment="1" applyProtection="1">
      <alignment horizontal="center"/>
      <protection/>
    </xf>
    <xf numFmtId="3" fontId="3" fillId="34" borderId="21" xfId="45" applyNumberFormat="1" applyFont="1" applyFill="1" applyBorder="1" applyAlignment="1" applyProtection="1">
      <alignment horizontal="center"/>
      <protection/>
    </xf>
    <xf numFmtId="3" fontId="3" fillId="34" borderId="30" xfId="45" applyNumberFormat="1" applyFont="1" applyFill="1" applyBorder="1" applyAlignment="1" applyProtection="1">
      <alignment horizontal="center"/>
      <protection/>
    </xf>
    <xf numFmtId="1" fontId="3" fillId="34" borderId="30" xfId="45" applyNumberFormat="1" applyFont="1" applyFill="1" applyBorder="1" applyAlignment="1" applyProtection="1">
      <alignment horizontal="center"/>
      <protection/>
    </xf>
    <xf numFmtId="2" fontId="6" fillId="34" borderId="23" xfId="45" applyNumberFormat="1" applyFont="1" applyFill="1" applyBorder="1" applyAlignment="1" applyProtection="1">
      <alignment horizontal="center"/>
      <protection/>
    </xf>
    <xf numFmtId="166" fontId="0" fillId="34" borderId="0" xfId="37" applyNumberFormat="1" applyFont="1" applyFill="1">
      <alignment/>
      <protection/>
    </xf>
    <xf numFmtId="166" fontId="1" fillId="34" borderId="20" xfId="37" applyNumberFormat="1" applyFont="1" applyFill="1" applyBorder="1">
      <alignment/>
      <protection/>
    </xf>
    <xf numFmtId="1" fontId="3" fillId="34" borderId="20" xfId="45" applyNumberFormat="1" applyFont="1" applyFill="1" applyBorder="1" applyAlignment="1" applyProtection="1">
      <alignment horizontal="center"/>
      <protection/>
    </xf>
    <xf numFmtId="1" fontId="3" fillId="34" borderId="22" xfId="45" applyNumberFormat="1" applyFont="1" applyFill="1" applyBorder="1" applyAlignment="1" applyProtection="1">
      <alignment horizontal="center"/>
      <protection/>
    </xf>
    <xf numFmtId="0" fontId="0" fillId="34" borderId="32" xfId="37" applyFont="1" applyFill="1" applyBorder="1">
      <alignment/>
      <protection/>
    </xf>
    <xf numFmtId="0" fontId="1" fillId="34" borderId="14" xfId="37" applyFont="1" applyFill="1" applyBorder="1">
      <alignment/>
      <protection/>
    </xf>
    <xf numFmtId="2" fontId="1" fillId="34" borderId="33" xfId="45" applyNumberFormat="1" applyFont="1" applyFill="1" applyBorder="1" applyAlignment="1" applyProtection="1">
      <alignment horizontal="center"/>
      <protection/>
    </xf>
    <xf numFmtId="164" fontId="3" fillId="34" borderId="34" xfId="45" applyNumberFormat="1" applyFont="1" applyFill="1" applyBorder="1" applyAlignment="1" applyProtection="1">
      <alignment horizontal="center"/>
      <protection/>
    </xf>
    <xf numFmtId="164" fontId="3" fillId="34" borderId="35" xfId="45" applyNumberFormat="1" applyFont="1" applyFill="1" applyBorder="1" applyAlignment="1" applyProtection="1">
      <alignment horizontal="center"/>
      <protection/>
    </xf>
    <xf numFmtId="164" fontId="3" fillId="34" borderId="33" xfId="45" applyNumberFormat="1" applyFont="1" applyFill="1" applyBorder="1" applyAlignment="1" applyProtection="1">
      <alignment horizontal="center"/>
      <protection/>
    </xf>
    <xf numFmtId="3" fontId="3" fillId="34" borderId="34" xfId="45" applyNumberFormat="1" applyFont="1" applyFill="1" applyBorder="1" applyAlignment="1" applyProtection="1">
      <alignment horizontal="center"/>
      <protection/>
    </xf>
    <xf numFmtId="3" fontId="3" fillId="34" borderId="35" xfId="45" applyNumberFormat="1" applyFont="1" applyFill="1" applyBorder="1" applyAlignment="1" applyProtection="1">
      <alignment horizontal="center"/>
      <protection/>
    </xf>
    <xf numFmtId="3" fontId="3" fillId="34" borderId="33" xfId="45" applyNumberFormat="1" applyFont="1" applyFill="1" applyBorder="1" applyAlignment="1" applyProtection="1">
      <alignment horizontal="center"/>
      <protection/>
    </xf>
    <xf numFmtId="1" fontId="3" fillId="34" borderId="33" xfId="45" applyNumberFormat="1" applyFont="1" applyFill="1" applyBorder="1" applyAlignment="1" applyProtection="1">
      <alignment horizontal="center"/>
      <protection/>
    </xf>
    <xf numFmtId="0" fontId="0" fillId="33" borderId="0" xfId="37" applyFont="1" applyFill="1" applyBorder="1">
      <alignment/>
      <protection/>
    </xf>
    <xf numFmtId="0" fontId="0" fillId="34" borderId="0" xfId="37" applyFill="1">
      <alignment/>
      <protection/>
    </xf>
    <xf numFmtId="0" fontId="3" fillId="34" borderId="36" xfId="37" applyFont="1" applyFill="1" applyBorder="1">
      <alignment/>
      <protection/>
    </xf>
    <xf numFmtId="0" fontId="7" fillId="34" borderId="0" xfId="37" applyFont="1" applyFill="1">
      <alignment/>
      <protection/>
    </xf>
    <xf numFmtId="0" fontId="8" fillId="35" borderId="37" xfId="37" applyFont="1" applyFill="1" applyBorder="1">
      <alignment/>
      <protection/>
    </xf>
    <xf numFmtId="0" fontId="9" fillId="35" borderId="38" xfId="37" applyFont="1" applyFill="1" applyBorder="1" applyAlignment="1">
      <alignment horizontal="center"/>
      <protection/>
    </xf>
    <xf numFmtId="0" fontId="9" fillId="35" borderId="39" xfId="37" applyFont="1" applyFill="1" applyBorder="1" applyAlignment="1">
      <alignment horizontal="center"/>
      <protection/>
    </xf>
    <xf numFmtId="0" fontId="9" fillId="35" borderId="40" xfId="37" applyFont="1" applyFill="1" applyBorder="1" applyAlignment="1">
      <alignment horizontal="center"/>
      <protection/>
    </xf>
    <xf numFmtId="0" fontId="7" fillId="34" borderId="0" xfId="37" applyFont="1" applyFill="1" applyBorder="1" applyAlignment="1">
      <alignment horizontal="center"/>
      <protection/>
    </xf>
    <xf numFmtId="0" fontId="7" fillId="34" borderId="0" xfId="37" applyFont="1" applyFill="1" applyBorder="1">
      <alignment/>
      <protection/>
    </xf>
    <xf numFmtId="1" fontId="7" fillId="34" borderId="0" xfId="37" applyNumberFormat="1" applyFont="1" applyFill="1" applyBorder="1">
      <alignment/>
      <protection/>
    </xf>
    <xf numFmtId="0" fontId="8" fillId="35" borderId="41" xfId="37" applyFont="1" applyFill="1" applyBorder="1" applyAlignment="1">
      <alignment/>
      <protection/>
    </xf>
    <xf numFmtId="1" fontId="8" fillId="35" borderId="42" xfId="37" applyNumberFormat="1" applyFont="1" applyFill="1" applyBorder="1" applyAlignment="1">
      <alignment horizontal="center"/>
      <protection/>
    </xf>
    <xf numFmtId="1" fontId="8" fillId="35" borderId="43" xfId="37" applyNumberFormat="1" applyFont="1" applyFill="1" applyBorder="1" applyAlignment="1">
      <alignment horizontal="center"/>
      <protection/>
    </xf>
    <xf numFmtId="0" fontId="8" fillId="35" borderId="44" xfId="37" applyFont="1" applyFill="1" applyBorder="1" applyAlignment="1">
      <alignment horizontal="center"/>
      <protection/>
    </xf>
    <xf numFmtId="1" fontId="7" fillId="34" borderId="0" xfId="37" applyNumberFormat="1" applyFont="1" applyFill="1" applyBorder="1" applyAlignment="1">
      <alignment horizontal="center"/>
      <protection/>
    </xf>
    <xf numFmtId="0" fontId="8" fillId="35" borderId="45" xfId="37" applyFont="1" applyFill="1" applyBorder="1">
      <alignment/>
      <protection/>
    </xf>
    <xf numFmtId="0" fontId="8" fillId="35" borderId="46" xfId="37" applyFont="1" applyFill="1" applyBorder="1" applyAlignment="1">
      <alignment horizontal="center"/>
      <protection/>
    </xf>
    <xf numFmtId="1" fontId="8" fillId="35" borderId="47" xfId="37" applyNumberFormat="1" applyFont="1" applyFill="1" applyBorder="1" applyAlignment="1">
      <alignment horizontal="center"/>
      <protection/>
    </xf>
    <xf numFmtId="1" fontId="8" fillId="35" borderId="48" xfId="37" applyNumberFormat="1" applyFont="1" applyFill="1" applyBorder="1" applyAlignment="1">
      <alignment horizontal="center"/>
      <protection/>
    </xf>
    <xf numFmtId="0" fontId="8" fillId="35" borderId="41" xfId="37" applyFont="1" applyFill="1" applyBorder="1">
      <alignment/>
      <protection/>
    </xf>
    <xf numFmtId="3" fontId="8" fillId="35" borderId="42" xfId="37" applyNumberFormat="1" applyFont="1" applyFill="1" applyBorder="1" applyAlignment="1">
      <alignment horizontal="center"/>
      <protection/>
    </xf>
    <xf numFmtId="3" fontId="8" fillId="35" borderId="43" xfId="37" applyNumberFormat="1" applyFont="1" applyFill="1" applyBorder="1" applyAlignment="1">
      <alignment horizontal="center"/>
      <protection/>
    </xf>
    <xf numFmtId="3" fontId="8" fillId="35" borderId="44" xfId="37" applyNumberFormat="1" applyFont="1" applyFill="1" applyBorder="1" applyAlignment="1">
      <alignment horizontal="center"/>
      <protection/>
    </xf>
    <xf numFmtId="17" fontId="7" fillId="34" borderId="0" xfId="37" applyNumberFormat="1" applyFont="1" applyFill="1">
      <alignment/>
      <protection/>
    </xf>
    <xf numFmtId="0" fontId="8" fillId="35" borderId="49" xfId="37" applyFont="1" applyFill="1" applyBorder="1">
      <alignment/>
      <protection/>
    </xf>
    <xf numFmtId="3" fontId="8" fillId="35" borderId="50" xfId="37" applyNumberFormat="1" applyFont="1" applyFill="1" applyBorder="1" applyAlignment="1">
      <alignment horizontal="center"/>
      <protection/>
    </xf>
    <xf numFmtId="3" fontId="8" fillId="35" borderId="51" xfId="37" applyNumberFormat="1" applyFont="1" applyFill="1" applyBorder="1" applyAlignment="1">
      <alignment horizontal="center"/>
      <protection/>
    </xf>
    <xf numFmtId="3" fontId="8" fillId="35" borderId="52" xfId="37" applyNumberFormat="1" applyFont="1" applyFill="1" applyBorder="1" applyAlignment="1">
      <alignment horizontal="center"/>
      <protection/>
    </xf>
    <xf numFmtId="3" fontId="8" fillId="35" borderId="46" xfId="37" applyNumberFormat="1" applyFont="1" applyFill="1" applyBorder="1" applyAlignment="1">
      <alignment horizontal="center"/>
      <protection/>
    </xf>
    <xf numFmtId="3" fontId="8" fillId="35" borderId="47" xfId="37" applyNumberFormat="1" applyFont="1" applyFill="1" applyBorder="1" applyAlignment="1">
      <alignment horizontal="center"/>
      <protection/>
    </xf>
    <xf numFmtId="3" fontId="8" fillId="35" borderId="48" xfId="37" applyNumberFormat="1" applyFont="1" applyFill="1" applyBorder="1" applyAlignment="1">
      <alignment horizontal="center"/>
      <protection/>
    </xf>
    <xf numFmtId="0" fontId="8" fillId="35" borderId="41" xfId="37" applyFont="1" applyFill="1" applyBorder="1" applyAlignment="1">
      <alignment horizontal="left"/>
      <protection/>
    </xf>
    <xf numFmtId="2" fontId="8" fillId="35" borderId="53" xfId="37" applyNumberFormat="1" applyFont="1" applyFill="1" applyBorder="1" applyAlignment="1">
      <alignment horizontal="left"/>
      <protection/>
    </xf>
    <xf numFmtId="3" fontId="8" fillId="35" borderId="54" xfId="37" applyNumberFormat="1" applyFont="1" applyFill="1" applyBorder="1" applyAlignment="1">
      <alignment horizontal="center"/>
      <protection/>
    </xf>
    <xf numFmtId="3" fontId="8" fillId="35" borderId="55" xfId="37" applyNumberFormat="1" applyFont="1" applyFill="1" applyBorder="1" applyAlignment="1">
      <alignment horizontal="center"/>
      <protection/>
    </xf>
    <xf numFmtId="3" fontId="8" fillId="35" borderId="56" xfId="37" applyNumberFormat="1" applyFont="1" applyFill="1" applyBorder="1" applyAlignment="1">
      <alignment horizontal="center"/>
      <protection/>
    </xf>
    <xf numFmtId="0" fontId="0" fillId="34" borderId="0" xfId="37" applyFont="1" applyFill="1" applyAlignment="1">
      <alignment horizontal="center"/>
      <protection/>
    </xf>
    <xf numFmtId="164" fontId="0" fillId="34" borderId="0" xfId="37" applyNumberFormat="1" applyFont="1" applyFill="1" applyAlignment="1">
      <alignment horizontal="center"/>
      <protection/>
    </xf>
    <xf numFmtId="164" fontId="0" fillId="0" borderId="0" xfId="37" applyNumberFormat="1" applyFont="1" applyAlignment="1">
      <alignment horizontal="center"/>
      <protection/>
    </xf>
    <xf numFmtId="0" fontId="10" fillId="0" borderId="0" xfId="37" applyFont="1" applyBorder="1" applyAlignment="1">
      <alignment horizontal="left"/>
      <protection/>
    </xf>
    <xf numFmtId="0" fontId="10" fillId="0" borderId="0" xfId="37" applyFont="1">
      <alignment/>
      <protection/>
    </xf>
    <xf numFmtId="3" fontId="10" fillId="0" borderId="0" xfId="37" applyNumberFormat="1" applyFont="1" applyBorder="1">
      <alignment/>
      <protection/>
    </xf>
    <xf numFmtId="2" fontId="10" fillId="0" borderId="0" xfId="37" applyNumberFormat="1" applyFont="1" applyBorder="1" applyAlignment="1">
      <alignment horizontal="left"/>
      <protection/>
    </xf>
    <xf numFmtId="167" fontId="10" fillId="0" borderId="0" xfId="37" applyNumberFormat="1" applyFont="1" applyBorder="1">
      <alignment/>
      <protection/>
    </xf>
    <xf numFmtId="17" fontId="0" fillId="0" borderId="0" xfId="37" applyNumberFormat="1" applyFont="1">
      <alignment/>
      <protection/>
    </xf>
    <xf numFmtId="3" fontId="0" fillId="0" borderId="0" xfId="37" applyNumberFormat="1" applyFont="1" applyAlignment="1">
      <alignment horizontal="center"/>
      <protection/>
    </xf>
    <xf numFmtId="2" fontId="0" fillId="0" borderId="0" xfId="37" applyNumberFormat="1" applyFont="1">
      <alignment/>
      <protection/>
    </xf>
    <xf numFmtId="0" fontId="11" fillId="34" borderId="0" xfId="37" applyFont="1" applyFill="1">
      <alignment/>
      <protection/>
    </xf>
    <xf numFmtId="0" fontId="11" fillId="0" borderId="0" xfId="37" applyFont="1" applyAlignment="1">
      <alignment horizontal="center"/>
      <protection/>
    </xf>
    <xf numFmtId="0" fontId="11" fillId="0" borderId="0" xfId="37" applyFont="1">
      <alignment/>
      <protection/>
    </xf>
    <xf numFmtId="0" fontId="11" fillId="34" borderId="57" xfId="37" applyFont="1" applyFill="1" applyBorder="1">
      <alignment/>
      <protection/>
    </xf>
    <xf numFmtId="0" fontId="11" fillId="34" borderId="58" xfId="37" applyFont="1" applyFill="1" applyBorder="1" applyAlignment="1">
      <alignment horizontal="center"/>
      <protection/>
    </xf>
    <xf numFmtId="0" fontId="11" fillId="34" borderId="59" xfId="37" applyFont="1" applyFill="1" applyBorder="1" applyAlignment="1">
      <alignment horizontal="center"/>
      <protection/>
    </xf>
    <xf numFmtId="0" fontId="11" fillId="0" borderId="60" xfId="37" applyFont="1" applyBorder="1" applyAlignment="1">
      <alignment horizontal="center"/>
      <protection/>
    </xf>
    <xf numFmtId="0" fontId="11" fillId="0" borderId="40" xfId="37" applyFont="1" applyBorder="1" applyAlignment="1">
      <alignment horizontal="center"/>
      <protection/>
    </xf>
    <xf numFmtId="0" fontId="11" fillId="0" borderId="0" xfId="37" applyFont="1" applyBorder="1" applyAlignment="1">
      <alignment horizontal="center"/>
      <protection/>
    </xf>
    <xf numFmtId="0" fontId="11" fillId="34" borderId="28" xfId="37" applyFont="1" applyFill="1" applyBorder="1">
      <alignment/>
      <protection/>
    </xf>
    <xf numFmtId="0" fontId="11" fillId="34" borderId="22" xfId="37" applyFont="1" applyFill="1" applyBorder="1" applyAlignment="1">
      <alignment horizontal="center"/>
      <protection/>
    </xf>
    <xf numFmtId="0" fontId="12" fillId="0" borderId="31" xfId="37" applyFont="1" applyBorder="1" applyAlignment="1">
      <alignment horizontal="center"/>
      <protection/>
    </xf>
    <xf numFmtId="0" fontId="12" fillId="0" borderId="48" xfId="37" applyFont="1" applyBorder="1" applyAlignment="1">
      <alignment horizontal="center"/>
      <protection/>
    </xf>
    <xf numFmtId="0" fontId="13" fillId="34" borderId="61" xfId="37" applyFont="1" applyFill="1" applyBorder="1">
      <alignment/>
      <protection/>
    </xf>
    <xf numFmtId="2" fontId="11" fillId="34" borderId="62" xfId="37" applyNumberFormat="1" applyFont="1" applyFill="1" applyBorder="1" applyAlignment="1">
      <alignment horizontal="center"/>
      <protection/>
    </xf>
    <xf numFmtId="3" fontId="14" fillId="34" borderId="62" xfId="37" applyNumberFormat="1" applyFont="1" applyFill="1" applyBorder="1" applyAlignment="1">
      <alignment horizontal="center"/>
      <protection/>
    </xf>
    <xf numFmtId="0" fontId="11" fillId="0" borderId="63" xfId="37" applyFont="1" applyBorder="1" applyAlignment="1">
      <alignment horizontal="center"/>
      <protection/>
    </xf>
    <xf numFmtId="0" fontId="11" fillId="0" borderId="44" xfId="37" applyFont="1" applyBorder="1" applyAlignment="1">
      <alignment horizontal="center"/>
      <protection/>
    </xf>
    <xf numFmtId="0" fontId="11" fillId="34" borderId="64" xfId="37" applyFont="1" applyFill="1" applyBorder="1">
      <alignment/>
      <protection/>
    </xf>
    <xf numFmtId="2" fontId="11" fillId="34" borderId="65" xfId="37" applyNumberFormat="1" applyFont="1" applyFill="1" applyBorder="1" applyAlignment="1">
      <alignment horizontal="center"/>
      <protection/>
    </xf>
    <xf numFmtId="3" fontId="14" fillId="34" borderId="65" xfId="37" applyNumberFormat="1" applyFont="1" applyFill="1" applyBorder="1" applyAlignment="1">
      <alignment horizontal="center"/>
      <protection/>
    </xf>
    <xf numFmtId="0" fontId="11" fillId="0" borderId="66" xfId="37" applyFont="1" applyBorder="1" applyAlignment="1">
      <alignment horizontal="center"/>
      <protection/>
    </xf>
    <xf numFmtId="0" fontId="11" fillId="0" borderId="52" xfId="37" applyFont="1" applyBorder="1" applyAlignment="1">
      <alignment horizontal="center"/>
      <protection/>
    </xf>
    <xf numFmtId="0" fontId="13" fillId="34" borderId="64" xfId="37" applyFont="1" applyFill="1" applyBorder="1">
      <alignment/>
      <protection/>
    </xf>
    <xf numFmtId="1" fontId="11" fillId="0" borderId="0" xfId="37" applyNumberFormat="1" applyFont="1" applyBorder="1" applyAlignment="1">
      <alignment horizontal="center"/>
      <protection/>
    </xf>
    <xf numFmtId="167" fontId="11" fillId="0" borderId="0" xfId="37" applyNumberFormat="1" applyFont="1" applyAlignment="1">
      <alignment horizontal="center"/>
      <protection/>
    </xf>
    <xf numFmtId="0" fontId="15" fillId="34" borderId="64" xfId="37" applyFont="1" applyFill="1" applyBorder="1">
      <alignment/>
      <protection/>
    </xf>
    <xf numFmtId="2" fontId="11" fillId="34" borderId="67" xfId="37" applyNumberFormat="1" applyFont="1" applyFill="1" applyBorder="1" applyAlignment="1">
      <alignment horizontal="center"/>
      <protection/>
    </xf>
    <xf numFmtId="3" fontId="11" fillId="34" borderId="65" xfId="37" applyNumberFormat="1" applyFont="1" applyFill="1" applyBorder="1" applyAlignment="1">
      <alignment horizontal="center"/>
      <protection/>
    </xf>
    <xf numFmtId="0" fontId="11" fillId="34" borderId="68" xfId="37" applyFont="1" applyFill="1" applyBorder="1">
      <alignment/>
      <protection/>
    </xf>
    <xf numFmtId="3" fontId="11" fillId="34" borderId="69" xfId="37" applyNumberFormat="1" applyFont="1" applyFill="1" applyBorder="1" applyAlignment="1">
      <alignment horizontal="center"/>
      <protection/>
    </xf>
    <xf numFmtId="0" fontId="11" fillId="34" borderId="70" xfId="37" applyFont="1" applyFill="1" applyBorder="1" applyAlignment="1">
      <alignment horizontal="center"/>
      <protection/>
    </xf>
    <xf numFmtId="0" fontId="11" fillId="0" borderId="71" xfId="37" applyFont="1" applyBorder="1" applyAlignment="1">
      <alignment horizontal="center"/>
      <protection/>
    </xf>
    <xf numFmtId="0" fontId="11" fillId="0" borderId="72" xfId="37" applyFont="1" applyBorder="1" applyAlignment="1">
      <alignment horizontal="center"/>
      <protection/>
    </xf>
    <xf numFmtId="3" fontId="11" fillId="0" borderId="0" xfId="37" applyNumberFormat="1" applyFont="1">
      <alignment/>
      <protection/>
    </xf>
    <xf numFmtId="0" fontId="11" fillId="34" borderId="73" xfId="37" applyFont="1" applyFill="1" applyBorder="1">
      <alignment/>
      <protection/>
    </xf>
    <xf numFmtId="0" fontId="11" fillId="34" borderId="67" xfId="37" applyFont="1" applyFill="1" applyBorder="1" applyAlignment="1">
      <alignment horizontal="center"/>
      <protection/>
    </xf>
    <xf numFmtId="0" fontId="11" fillId="34" borderId="65" xfId="37" applyFont="1" applyFill="1" applyBorder="1" applyAlignment="1">
      <alignment horizontal="center"/>
      <protection/>
    </xf>
    <xf numFmtId="0" fontId="11" fillId="34" borderId="73" xfId="37" applyFont="1" applyFill="1" applyBorder="1" applyAlignment="1">
      <alignment horizontal="left"/>
      <protection/>
    </xf>
    <xf numFmtId="3" fontId="11" fillId="34" borderId="67" xfId="37" applyNumberFormat="1" applyFont="1" applyFill="1" applyBorder="1" applyAlignment="1">
      <alignment horizontal="center"/>
      <protection/>
    </xf>
    <xf numFmtId="1" fontId="11" fillId="0" borderId="0" xfId="37" applyNumberFormat="1" applyFont="1" applyAlignment="1">
      <alignment horizontal="center"/>
      <protection/>
    </xf>
    <xf numFmtId="1" fontId="11" fillId="0" borderId="67" xfId="37" applyNumberFormat="1" applyFont="1" applyBorder="1" applyAlignment="1">
      <alignment horizontal="center"/>
      <protection/>
    </xf>
    <xf numFmtId="1" fontId="11" fillId="0" borderId="66" xfId="37" applyNumberFormat="1" applyFont="1" applyBorder="1" applyAlignment="1">
      <alignment horizontal="center"/>
      <protection/>
    </xf>
    <xf numFmtId="1" fontId="11" fillId="0" borderId="52" xfId="37" applyNumberFormat="1" applyFont="1" applyBorder="1" applyAlignment="1">
      <alignment horizontal="center"/>
      <protection/>
    </xf>
    <xf numFmtId="164" fontId="11" fillId="0" borderId="0" xfId="37" applyNumberFormat="1" applyFont="1" applyAlignment="1">
      <alignment horizontal="center"/>
      <protection/>
    </xf>
    <xf numFmtId="0" fontId="11" fillId="34" borderId="13" xfId="37" applyFont="1" applyFill="1" applyBorder="1">
      <alignment/>
      <protection/>
    </xf>
    <xf numFmtId="0" fontId="11" fillId="0" borderId="14" xfId="37" applyFont="1" applyBorder="1" applyAlignment="1">
      <alignment horizontal="center"/>
      <protection/>
    </xf>
    <xf numFmtId="0" fontId="11" fillId="34" borderId="16" xfId="37" applyFont="1" applyFill="1" applyBorder="1" applyAlignment="1">
      <alignment horizontal="center"/>
      <protection/>
    </xf>
    <xf numFmtId="0" fontId="11" fillId="0" borderId="36" xfId="37" applyFont="1" applyBorder="1" applyAlignment="1">
      <alignment horizontal="center"/>
      <protection/>
    </xf>
    <xf numFmtId="0" fontId="11" fillId="0" borderId="74" xfId="37" applyFont="1" applyBorder="1" applyAlignment="1">
      <alignment horizontal="center"/>
      <protection/>
    </xf>
    <xf numFmtId="0" fontId="16" fillId="0" borderId="0" xfId="37" applyFont="1">
      <alignment/>
      <protection/>
    </xf>
    <xf numFmtId="164" fontId="16" fillId="0" borderId="0" xfId="37" applyNumberFormat="1" applyFont="1">
      <alignment/>
      <protection/>
    </xf>
    <xf numFmtId="0" fontId="17" fillId="0" borderId="40" xfId="37" applyFont="1" applyBorder="1" applyAlignment="1">
      <alignment horizontal="center"/>
      <protection/>
    </xf>
    <xf numFmtId="164" fontId="10" fillId="0" borderId="0" xfId="37" applyNumberFormat="1" applyFont="1">
      <alignment/>
      <protection/>
    </xf>
    <xf numFmtId="167" fontId="11" fillId="0" borderId="0" xfId="37" applyNumberFormat="1" applyFont="1">
      <alignment/>
      <protection/>
    </xf>
    <xf numFmtId="0" fontId="16" fillId="0" borderId="0" xfId="37" applyFont="1" applyBorder="1">
      <alignment/>
      <protection/>
    </xf>
    <xf numFmtId="0" fontId="13" fillId="34" borderId="75" xfId="37" applyFont="1" applyFill="1" applyBorder="1">
      <alignment/>
      <protection/>
    </xf>
    <xf numFmtId="2" fontId="11" fillId="34" borderId="76" xfId="37" applyNumberFormat="1" applyFont="1" applyFill="1" applyBorder="1" applyAlignment="1">
      <alignment horizontal="center"/>
      <protection/>
    </xf>
    <xf numFmtId="3" fontId="14" fillId="34" borderId="76" xfId="37" applyNumberFormat="1" applyFont="1" applyFill="1" applyBorder="1" applyAlignment="1">
      <alignment horizontal="center"/>
      <protection/>
    </xf>
    <xf numFmtId="1" fontId="11" fillId="34" borderId="67" xfId="37" applyNumberFormat="1" applyFont="1" applyFill="1" applyBorder="1" applyAlignment="1">
      <alignment horizontal="center"/>
      <protection/>
    </xf>
    <xf numFmtId="0" fontId="11" fillId="34" borderId="73" xfId="37" applyFont="1" applyFill="1" applyBorder="1" applyAlignment="1">
      <alignment/>
      <protection/>
    </xf>
    <xf numFmtId="0" fontId="11" fillId="0" borderId="67" xfId="37" applyFont="1" applyBorder="1" applyAlignment="1">
      <alignment horizontal="center"/>
      <protection/>
    </xf>
    <xf numFmtId="1" fontId="11" fillId="0" borderId="14" xfId="37" applyNumberFormat="1" applyFont="1" applyBorder="1" applyAlignment="1">
      <alignment horizontal="center"/>
      <protection/>
    </xf>
    <xf numFmtId="0" fontId="11" fillId="34" borderId="24" xfId="37" applyFont="1" applyFill="1" applyBorder="1">
      <alignment/>
      <protection/>
    </xf>
    <xf numFmtId="0" fontId="11" fillId="34" borderId="21" xfId="37" applyFont="1" applyFill="1" applyBorder="1" applyAlignment="1">
      <alignment horizontal="center"/>
      <protection/>
    </xf>
    <xf numFmtId="49" fontId="11" fillId="34" borderId="73" xfId="37" applyNumberFormat="1" applyFont="1" applyFill="1" applyBorder="1">
      <alignment/>
      <protection/>
    </xf>
    <xf numFmtId="49" fontId="11" fillId="0" borderId="66" xfId="37" applyNumberFormat="1" applyFont="1" applyBorder="1" applyAlignment="1">
      <alignment horizontal="center"/>
      <protection/>
    </xf>
    <xf numFmtId="49" fontId="11" fillId="0" borderId="0" xfId="37" applyNumberFormat="1" applyFont="1">
      <alignment/>
      <protection/>
    </xf>
    <xf numFmtId="164" fontId="18" fillId="0" borderId="0" xfId="37" applyNumberFormat="1" applyFont="1">
      <alignment/>
      <protection/>
    </xf>
    <xf numFmtId="164" fontId="11" fillId="0" borderId="0" xfId="37" applyNumberFormat="1" applyFont="1">
      <alignment/>
      <protection/>
    </xf>
    <xf numFmtId="164" fontId="17" fillId="0" borderId="0" xfId="37" applyNumberFormat="1" applyFont="1">
      <alignment/>
      <protection/>
    </xf>
    <xf numFmtId="0" fontId="11" fillId="34" borderId="67" xfId="37" applyFont="1" applyFill="1" applyBorder="1">
      <alignment/>
      <protection/>
    </xf>
    <xf numFmtId="1" fontId="11" fillId="0" borderId="0" xfId="37" applyNumberFormat="1" applyFont="1">
      <alignment/>
      <protection/>
    </xf>
    <xf numFmtId="0" fontId="2" fillId="34" borderId="11" xfId="37" applyFont="1" applyFill="1" applyBorder="1" applyAlignment="1">
      <alignment horizontal="center"/>
      <protection/>
    </xf>
    <xf numFmtId="0" fontId="2" fillId="34" borderId="12" xfId="37" applyFont="1" applyFill="1" applyBorder="1" applyAlignment="1">
      <alignment horizontal="center"/>
      <protection/>
    </xf>
    <xf numFmtId="0" fontId="2" fillId="34" borderId="40" xfId="37" applyFont="1" applyFill="1" applyBorder="1" applyAlignment="1">
      <alignment horizontal="center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xcel Built-in Normal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GridLines="0" tabSelected="1" zoomScale="125" zoomScaleNormal="125" zoomScalePageLayoutView="0" workbookViewId="0" topLeftCell="A1">
      <pane xSplit="3" topLeftCell="D1" activePane="topRight" state="frozen"/>
      <selection pane="topLeft" activeCell="A1" sqref="A1"/>
      <selection pane="topRight" activeCell="H12" sqref="H12"/>
    </sheetView>
  </sheetViews>
  <sheetFormatPr defaultColWidth="9.140625" defaultRowHeight="12.75"/>
  <cols>
    <col min="1" max="2" width="2.7109375" style="1" customWidth="1"/>
    <col min="3" max="3" width="26.00390625" style="1" customWidth="1"/>
    <col min="4" max="4" width="11.28125" style="2" customWidth="1"/>
    <col min="5" max="8" width="10.28125" style="2" customWidth="1"/>
    <col min="9" max="9" width="7.140625" style="2" customWidth="1"/>
    <col min="10" max="10" width="6.28125" style="2" customWidth="1"/>
    <col min="11" max="11" width="7.140625" style="2" customWidth="1"/>
    <col min="12" max="12" width="7.140625" style="3" customWidth="1"/>
    <col min="13" max="13" width="9.7109375" style="2" customWidth="1"/>
    <col min="14" max="14" width="9.8515625" style="1" customWidth="1"/>
    <col min="15" max="15" width="2.7109375" style="1" customWidth="1"/>
    <col min="16" max="16384" width="9.140625" style="1" customWidth="1"/>
  </cols>
  <sheetData>
    <row r="1" spans="1:15" s="8" customFormat="1" ht="12.75">
      <c r="A1" s="4"/>
      <c r="B1" s="4"/>
      <c r="C1" s="4"/>
      <c r="D1" s="5"/>
      <c r="E1" s="6"/>
      <c r="F1" s="6"/>
      <c r="G1" s="6"/>
      <c r="H1" s="6"/>
      <c r="I1" s="6"/>
      <c r="J1" s="6"/>
      <c r="K1" s="6"/>
      <c r="L1" s="7"/>
      <c r="M1" s="6"/>
      <c r="N1" s="4"/>
      <c r="O1" s="4"/>
    </row>
    <row r="2" spans="1:15" s="8" customFormat="1" ht="15" customHeight="1">
      <c r="A2" s="4"/>
      <c r="B2" s="9"/>
      <c r="C2" s="10" t="s">
        <v>0</v>
      </c>
      <c r="D2" s="11" t="s">
        <v>1</v>
      </c>
      <c r="E2" s="187" t="s">
        <v>2</v>
      </c>
      <c r="F2" s="187"/>
      <c r="G2" s="188" t="s">
        <v>3</v>
      </c>
      <c r="H2" s="188"/>
      <c r="I2" s="187" t="s">
        <v>4</v>
      </c>
      <c r="J2" s="187"/>
      <c r="K2" s="188" t="s">
        <v>5</v>
      </c>
      <c r="L2" s="188"/>
      <c r="M2" s="189" t="s">
        <v>6</v>
      </c>
      <c r="N2" s="189"/>
      <c r="O2" s="4"/>
    </row>
    <row r="3" spans="1:15" s="8" customFormat="1" ht="15" customHeight="1">
      <c r="A3" s="4"/>
      <c r="B3" s="12"/>
      <c r="C3" s="13"/>
      <c r="D3" s="14" t="s">
        <v>7</v>
      </c>
      <c r="E3" s="15" t="s">
        <v>8</v>
      </c>
      <c r="F3" s="16" t="s">
        <v>9</v>
      </c>
      <c r="G3" s="16" t="s">
        <v>8</v>
      </c>
      <c r="H3" s="17" t="s">
        <v>9</v>
      </c>
      <c r="I3" s="15" t="s">
        <v>8</v>
      </c>
      <c r="J3" s="16" t="s">
        <v>9</v>
      </c>
      <c r="K3" s="16" t="s">
        <v>8</v>
      </c>
      <c r="L3" s="17" t="s">
        <v>9</v>
      </c>
      <c r="M3" s="15" t="s">
        <v>10</v>
      </c>
      <c r="N3" s="17" t="s">
        <v>11</v>
      </c>
      <c r="O3" s="7"/>
    </row>
    <row r="4" spans="1:18" s="8" customFormat="1" ht="15" customHeight="1">
      <c r="A4" s="4"/>
      <c r="B4" s="18">
        <v>1</v>
      </c>
      <c r="C4" s="19" t="s">
        <v>12</v>
      </c>
      <c r="D4" s="20">
        <f aca="true" t="shared" si="0" ref="D4:D31">SUM(M4/N4)</f>
        <v>203.5998836572093</v>
      </c>
      <c r="E4" s="21">
        <f>'Hemma A'!B7</f>
        <v>204.25708449797585</v>
      </c>
      <c r="F4" s="22">
        <f>'Borta A'!B7</f>
        <v>202.94279915920023</v>
      </c>
      <c r="G4" s="23">
        <f>'Hemma F'!B7</f>
        <v>0</v>
      </c>
      <c r="H4" s="24">
        <f>'Borta F'!B7</f>
        <v>0</v>
      </c>
      <c r="I4" s="25">
        <f>'Hemma A'!C7</f>
        <v>7149</v>
      </c>
      <c r="J4" s="26">
        <f>'Borta A'!C7</f>
        <v>7103</v>
      </c>
      <c r="K4" s="26">
        <f>'Hemma F'!C7</f>
        <v>0</v>
      </c>
      <c r="L4" s="27">
        <f>'Borta F'!C7</f>
        <v>0</v>
      </c>
      <c r="M4" s="25">
        <f aca="true" t="shared" si="1" ref="M4:M31">SUM(I4:L4)</f>
        <v>14252</v>
      </c>
      <c r="N4" s="28">
        <f>'Hemma A'!C8+'Borta A'!C8+'Hemma F'!C8+'Borta F'!C8</f>
        <v>70.00004000000001</v>
      </c>
      <c r="O4" s="4"/>
      <c r="P4" s="29"/>
      <c r="Q4" s="30"/>
      <c r="R4" s="30"/>
    </row>
    <row r="5" spans="1:18" s="8" customFormat="1" ht="15" customHeight="1">
      <c r="A5" s="4"/>
      <c r="B5" s="31">
        <f aca="true" t="shared" si="2" ref="B5:B31">B4+1</f>
        <v>2</v>
      </c>
      <c r="C5" s="32" t="s">
        <v>13</v>
      </c>
      <c r="D5" s="33">
        <f t="shared" si="0"/>
        <v>203.55532938296733</v>
      </c>
      <c r="E5" s="21">
        <f>'Hemma A'!B9</f>
        <v>202.6665822222574</v>
      </c>
      <c r="F5" s="34">
        <f>'Borta A'!B9</f>
        <v>205.33316222236482</v>
      </c>
      <c r="G5" s="23">
        <f>'Hemma F'!B9</f>
        <v>0</v>
      </c>
      <c r="H5" s="24">
        <f>'Borta F'!B9</f>
        <v>0</v>
      </c>
      <c r="I5" s="25">
        <f>'Hemma A'!C9</f>
        <v>4864</v>
      </c>
      <c r="J5" s="26">
        <f>'Borta A'!C9</f>
        <v>2464</v>
      </c>
      <c r="K5" s="26">
        <f>'Hemma F'!C9</f>
        <v>0</v>
      </c>
      <c r="L5" s="27">
        <f>'Borta F'!C9</f>
        <v>0</v>
      </c>
      <c r="M5" s="25">
        <f t="shared" si="1"/>
        <v>7328</v>
      </c>
      <c r="N5" s="28">
        <f>'Hemma A'!C10+'Borta A'!C10+'Hemma F'!C10+'Borta F'!C10</f>
        <v>36.000040000000006</v>
      </c>
      <c r="O5" s="4"/>
      <c r="P5" s="35"/>
      <c r="Q5" s="35"/>
      <c r="R5" s="35"/>
    </row>
    <row r="6" spans="1:18" s="8" customFormat="1" ht="15" customHeight="1">
      <c r="A6" s="4"/>
      <c r="B6" s="36">
        <f t="shared" si="2"/>
        <v>3</v>
      </c>
      <c r="C6" s="37" t="s">
        <v>14</v>
      </c>
      <c r="D6" s="38">
        <f t="shared" si="0"/>
        <v>195.83862544575246</v>
      </c>
      <c r="E6" s="39">
        <f>'Hemma A'!B33</f>
        <v>198.30227946458615</v>
      </c>
      <c r="F6" s="23">
        <f>'Borta A'!B33</f>
        <v>193.7618586281289</v>
      </c>
      <c r="G6" s="23">
        <f>'Hemma F'!B33</f>
        <v>0</v>
      </c>
      <c r="H6" s="24">
        <f>'Borta F'!B33</f>
        <v>193.49975812530235</v>
      </c>
      <c r="I6" s="25">
        <f>'Hemma A'!C33</f>
        <v>8527</v>
      </c>
      <c r="J6" s="26">
        <f>'Borta A'!C33</f>
        <v>8138</v>
      </c>
      <c r="K6" s="26">
        <f>'Hemma F'!C33</f>
        <v>0</v>
      </c>
      <c r="L6" s="27">
        <f>'Borta F'!C33</f>
        <v>1548</v>
      </c>
      <c r="M6" s="25">
        <f t="shared" si="1"/>
        <v>18213</v>
      </c>
      <c r="N6" s="28">
        <f>'Hemma A'!C34+'Borta A'!C34+'Hemma F'!C34+'Borta F'!C34</f>
        <v>93.00004000000001</v>
      </c>
      <c r="O6" s="4"/>
      <c r="P6" s="29"/>
      <c r="Q6" s="35"/>
      <c r="R6" s="35"/>
    </row>
    <row r="7" spans="1:17" s="8" customFormat="1" ht="15" customHeight="1">
      <c r="A7" s="4"/>
      <c r="B7" s="36">
        <f t="shared" si="2"/>
        <v>4</v>
      </c>
      <c r="C7" s="37" t="s">
        <v>15</v>
      </c>
      <c r="D7" s="38">
        <f t="shared" si="0"/>
        <v>194.42610201567078</v>
      </c>
      <c r="E7" s="40">
        <f>'Hemma A'!B19</f>
        <v>189.9999136364029</v>
      </c>
      <c r="F7" s="23">
        <f>'Borta A'!B19</f>
        <v>196.9230264299932</v>
      </c>
      <c r="G7" s="23">
        <f>'Hemma F'!B19</f>
        <v>0</v>
      </c>
      <c r="H7" s="24">
        <f>'Borta F'!B19</f>
        <v>0</v>
      </c>
      <c r="I7" s="25">
        <f>'Hemma A'!C19</f>
        <v>4180</v>
      </c>
      <c r="J7" s="26">
        <f>'Borta A'!C19</f>
        <v>7680</v>
      </c>
      <c r="K7" s="26">
        <f>'Hemma F'!C19</f>
        <v>0</v>
      </c>
      <c r="L7" s="27">
        <f>'Borta F'!C19</f>
        <v>0</v>
      </c>
      <c r="M7" s="25">
        <f t="shared" si="1"/>
        <v>11860</v>
      </c>
      <c r="N7" s="28">
        <f>'Hemma A'!C20+'Borta A'!C20+'Hemma F'!C20+'Borta F'!C20</f>
        <v>61.00004000000001</v>
      </c>
      <c r="O7" s="4"/>
      <c r="P7" s="29"/>
      <c r="Q7" s="29"/>
    </row>
    <row r="8" spans="1:17" s="8" customFormat="1" ht="15" customHeight="1">
      <c r="A8" s="4"/>
      <c r="B8" s="36">
        <f t="shared" si="2"/>
        <v>5</v>
      </c>
      <c r="C8" s="41" t="s">
        <v>16</v>
      </c>
      <c r="D8" s="42">
        <f t="shared" si="0"/>
        <v>194.01240299379847</v>
      </c>
      <c r="E8" s="43">
        <f>'Hemma A'!B43</f>
        <v>187.27495318126168</v>
      </c>
      <c r="F8" s="44">
        <f>'Borta A'!B43</f>
        <v>200.74994981251254</v>
      </c>
      <c r="G8" s="45">
        <f>'Hemma F'!B43</f>
        <v>0</v>
      </c>
      <c r="H8" s="46">
        <f>'Borta F'!B43</f>
        <v>0</v>
      </c>
      <c r="I8" s="47">
        <f>'Hemma A'!C43</f>
        <v>7491</v>
      </c>
      <c r="J8" s="48">
        <f>'Borta A'!C43</f>
        <v>8030</v>
      </c>
      <c r="K8" s="48">
        <f>'Hemma F'!C43</f>
        <v>0</v>
      </c>
      <c r="L8" s="49">
        <f>'Borta F'!C43</f>
        <v>0</v>
      </c>
      <c r="M8" s="47">
        <f t="shared" si="1"/>
        <v>15521</v>
      </c>
      <c r="N8" s="50">
        <f>'Hemma A'!C44+'Borta A'!C44+'Hemma F'!C44+'Borta F'!C44</f>
        <v>80.00004000000001</v>
      </c>
      <c r="O8" s="4"/>
      <c r="P8" s="29"/>
      <c r="Q8" s="29"/>
    </row>
    <row r="9" spans="1:17" s="8" customFormat="1" ht="15" customHeight="1">
      <c r="A9" s="4"/>
      <c r="B9" s="36">
        <f t="shared" si="2"/>
        <v>6</v>
      </c>
      <c r="C9" s="37" t="s">
        <v>17</v>
      </c>
      <c r="D9" s="38">
        <f t="shared" si="0"/>
        <v>193.69502746584024</v>
      </c>
      <c r="E9" s="40">
        <f>'Hemma A'!B11</f>
        <v>191.21047599724315</v>
      </c>
      <c r="F9" s="23">
        <f>'Borta A'!B11</f>
        <v>195.84086458162167</v>
      </c>
      <c r="G9" s="23">
        <f>'Hemma F'!B11</f>
        <v>0</v>
      </c>
      <c r="H9" s="24">
        <f>'Borta F'!B11</f>
        <v>0</v>
      </c>
      <c r="I9" s="25">
        <f>'Hemma A'!C11</f>
        <v>7266</v>
      </c>
      <c r="J9" s="26">
        <f>'Borta A'!C11</f>
        <v>8617</v>
      </c>
      <c r="K9" s="26">
        <f>'Hemma F'!C11</f>
        <v>0</v>
      </c>
      <c r="L9" s="27">
        <f>'Borta F'!C11</f>
        <v>0</v>
      </c>
      <c r="M9" s="25">
        <f t="shared" si="1"/>
        <v>15883</v>
      </c>
      <c r="N9" s="28">
        <f>'Hemma A'!C12+'Borta A'!C12+'Hemma F'!C12+'Borta F'!C12</f>
        <v>82.00004000000001</v>
      </c>
      <c r="O9" s="4"/>
      <c r="P9" s="29"/>
      <c r="Q9" s="29"/>
    </row>
    <row r="10" spans="1:18" s="8" customFormat="1" ht="15" customHeight="1">
      <c r="A10" s="4"/>
      <c r="B10" s="36">
        <f t="shared" si="2"/>
        <v>7</v>
      </c>
      <c r="C10" s="37" t="s">
        <v>18</v>
      </c>
      <c r="D10" s="38">
        <f t="shared" si="0"/>
        <v>193.6092539942162</v>
      </c>
      <c r="E10" s="40">
        <f>'Hemma A'!B5</f>
        <v>193.35477633716891</v>
      </c>
      <c r="F10" s="23">
        <f>'Borta A'!B5</f>
        <v>193.84842610653752</v>
      </c>
      <c r="G10" s="23">
        <f>'Hemma F'!B5</f>
        <v>0</v>
      </c>
      <c r="H10" s="24">
        <f>'Borta F'!B5</f>
        <v>0</v>
      </c>
      <c r="I10" s="25">
        <f>'Hemma A'!C5</f>
        <v>5994</v>
      </c>
      <c r="J10" s="26">
        <f>'Borta A'!C5</f>
        <v>6397</v>
      </c>
      <c r="K10" s="26">
        <f>'Hemma F'!C5</f>
        <v>0</v>
      </c>
      <c r="L10" s="27">
        <f>'Borta F'!C5</f>
        <v>0</v>
      </c>
      <c r="M10" s="25">
        <f t="shared" si="1"/>
        <v>12391</v>
      </c>
      <c r="N10" s="28">
        <f>'Hemma A'!C6+'Borta A'!C6+'Hemma F'!C6+'Borta F'!C6</f>
        <v>64.00004000000001</v>
      </c>
      <c r="O10" s="4"/>
      <c r="P10" s="29"/>
      <c r="Q10" s="29"/>
      <c r="R10" s="30"/>
    </row>
    <row r="11" spans="1:18" s="8" customFormat="1" ht="15" customHeight="1">
      <c r="A11" s="4"/>
      <c r="B11" s="36">
        <f t="shared" si="2"/>
        <v>8</v>
      </c>
      <c r="C11" s="37" t="s">
        <v>19</v>
      </c>
      <c r="D11" s="38">
        <f t="shared" si="0"/>
        <v>190.2103260943936</v>
      </c>
      <c r="E11" s="21">
        <f>'Hemma A'!B23</f>
        <v>203.4998728125795</v>
      </c>
      <c r="F11" s="23">
        <f>'Borta A'!B23</f>
        <v>185.9089219009801</v>
      </c>
      <c r="G11" s="23">
        <f>'Hemma F'!B23</f>
        <v>167.4995812510469</v>
      </c>
      <c r="H11" s="24">
        <f>'Borta F'!B23</f>
        <v>179.57117204118282</v>
      </c>
      <c r="I11" s="25">
        <f>'Hemma A'!C23</f>
        <v>3256</v>
      </c>
      <c r="J11" s="26">
        <f>'Borta A'!C23</f>
        <v>2045</v>
      </c>
      <c r="K11" s="26">
        <f>'Hemma F'!C23</f>
        <v>670</v>
      </c>
      <c r="L11" s="27">
        <f>'Borta F'!C23</f>
        <v>1257</v>
      </c>
      <c r="M11" s="25">
        <f t="shared" si="1"/>
        <v>7228</v>
      </c>
      <c r="N11" s="28">
        <f>'Hemma A'!C24+'Borta A'!C24+'Hemma F'!C24+'Borta F'!C24</f>
        <v>38.00004</v>
      </c>
      <c r="O11" s="4"/>
      <c r="P11" s="29"/>
      <c r="Q11" s="29"/>
      <c r="R11" s="30"/>
    </row>
    <row r="12" spans="1:15" s="8" customFormat="1" ht="15" customHeight="1">
      <c r="A12" s="4"/>
      <c r="B12" s="36">
        <f t="shared" si="2"/>
        <v>9</v>
      </c>
      <c r="C12" s="37" t="s">
        <v>20</v>
      </c>
      <c r="D12" s="51">
        <f t="shared" si="0"/>
        <v>186.99988126991667</v>
      </c>
      <c r="E12" s="40">
        <f>'Hemma A'!B27</f>
        <v>187.999906000047</v>
      </c>
      <c r="F12" s="23">
        <f>'Borta A'!B27</f>
        <v>182.85688163302626</v>
      </c>
      <c r="G12" s="23">
        <f>'Hemma F'!B27</f>
        <v>185.5999072000464</v>
      </c>
      <c r="H12" s="24">
        <f>'Borta F'!B27</f>
        <v>189.31238167976144</v>
      </c>
      <c r="I12" s="25">
        <f>'Hemma A'!C27</f>
        <v>3760</v>
      </c>
      <c r="J12" s="26">
        <f>'Borta A'!C27</f>
        <v>1280</v>
      </c>
      <c r="K12" s="26">
        <f>'Hemma F'!C27</f>
        <v>3712</v>
      </c>
      <c r="L12" s="27">
        <f>'Borta F'!C27</f>
        <v>3029</v>
      </c>
      <c r="M12" s="25">
        <f t="shared" si="1"/>
        <v>11781</v>
      </c>
      <c r="N12" s="28">
        <f>'Hemma A'!C28+'Borta A'!C28+'Hemma F'!C28+'Borta F'!C28</f>
        <v>63.00004</v>
      </c>
      <c r="O12" s="4"/>
    </row>
    <row r="13" spans="1:15" s="8" customFormat="1" ht="15" customHeight="1">
      <c r="A13" s="4"/>
      <c r="B13" s="36">
        <f t="shared" si="2"/>
        <v>10</v>
      </c>
      <c r="C13" s="37" t="s">
        <v>21</v>
      </c>
      <c r="D13" s="38">
        <f t="shared" si="0"/>
        <v>186.46125159807448</v>
      </c>
      <c r="E13" s="40">
        <f>'Hemma A'!B15</f>
        <v>187.6499061750469</v>
      </c>
      <c r="F13" s="23">
        <f>'Borta A'!B15</f>
        <v>182.4996958338403</v>
      </c>
      <c r="G13" s="23">
        <f>'Hemma F'!B15</f>
        <v>0</v>
      </c>
      <c r="H13" s="24">
        <f>'Borta F'!B15</f>
        <v>0</v>
      </c>
      <c r="I13" s="25">
        <f>'Hemma A'!C15</f>
        <v>3753</v>
      </c>
      <c r="J13" s="26">
        <f>'Borta A'!C15</f>
        <v>1095</v>
      </c>
      <c r="K13" s="26">
        <f>'Hemma F'!C15</f>
        <v>0</v>
      </c>
      <c r="L13" s="27">
        <f>'Borta F'!C15</f>
        <v>0</v>
      </c>
      <c r="M13" s="25">
        <f t="shared" si="1"/>
        <v>4848</v>
      </c>
      <c r="N13" s="28">
        <f>'Hemma A'!C16+'Borta A'!C16+'Hemma F'!C16+'Borta F'!C16</f>
        <v>26.00004</v>
      </c>
      <c r="O13" s="4"/>
    </row>
    <row r="14" spans="1:15" s="8" customFormat="1" ht="15" customHeight="1">
      <c r="A14" s="4"/>
      <c r="B14" s="36">
        <f t="shared" si="2"/>
        <v>11</v>
      </c>
      <c r="C14" s="37" t="s">
        <v>22</v>
      </c>
      <c r="D14" s="38">
        <f t="shared" si="0"/>
        <v>181.55061939094526</v>
      </c>
      <c r="E14" s="40">
        <f>'Hemma A'!B41</f>
        <v>185.35283214539285</v>
      </c>
      <c r="F14" s="23">
        <f>'Borta A'!B41</f>
        <v>189.99994062501852</v>
      </c>
      <c r="G14" s="23">
        <f>'Hemma F'!B41</f>
        <v>169.74957562606096</v>
      </c>
      <c r="H14" s="24">
        <f>'Borta F'!B41</f>
        <v>163.5623977735014</v>
      </c>
      <c r="I14" s="25">
        <f>'Hemma A'!C41</f>
        <v>3151</v>
      </c>
      <c r="J14" s="26">
        <f>'Borta A'!C41</f>
        <v>6080</v>
      </c>
      <c r="K14" s="26">
        <f>'Hemma F'!C41</f>
        <v>679</v>
      </c>
      <c r="L14" s="27">
        <f>'Borta F'!C41</f>
        <v>2617</v>
      </c>
      <c r="M14" s="25">
        <f t="shared" si="1"/>
        <v>12527</v>
      </c>
      <c r="N14" s="28">
        <f>'Hemma A'!C42+'Borta A'!C42+'Hemma F'!C42+'Borta F'!C42</f>
        <v>69.00004000000001</v>
      </c>
      <c r="O14" s="4"/>
    </row>
    <row r="15" spans="1:15" s="8" customFormat="1" ht="15" customHeight="1">
      <c r="A15" s="4"/>
      <c r="B15" s="36">
        <f t="shared" si="2"/>
        <v>12</v>
      </c>
      <c r="C15" s="37" t="s">
        <v>23</v>
      </c>
      <c r="D15" s="38">
        <f t="shared" si="0"/>
        <v>180.999891940363</v>
      </c>
      <c r="E15" s="40">
        <f>'Hemma A'!B21</f>
        <v>174.54159394100253</v>
      </c>
      <c r="F15" s="23">
        <f>'Borta A'!B21</f>
        <v>181.68566237552503</v>
      </c>
      <c r="G15" s="23">
        <f>'Hemma F'!B21</f>
        <v>197.3747532815584</v>
      </c>
      <c r="H15" s="24">
        <f>'Borta F'!B21</f>
        <v>0</v>
      </c>
      <c r="I15" s="25">
        <f>'Hemma A'!C21</f>
        <v>4189</v>
      </c>
      <c r="J15" s="26">
        <f>'Borta A'!C21</f>
        <v>6359</v>
      </c>
      <c r="K15" s="26">
        <f>'Hemma F'!C21</f>
        <v>1579</v>
      </c>
      <c r="L15" s="27">
        <f>'Borta F'!C21</f>
        <v>0</v>
      </c>
      <c r="M15" s="25">
        <f t="shared" si="1"/>
        <v>12127</v>
      </c>
      <c r="N15" s="28">
        <f>'Hemma A'!C22+'Borta A'!C22+'Hemma F'!C22+'Borta F'!C22</f>
        <v>67.00004000000001</v>
      </c>
      <c r="O15" s="4"/>
    </row>
    <row r="16" spans="1:15" s="8" customFormat="1" ht="15" customHeight="1">
      <c r="A16" s="4"/>
      <c r="B16" s="36">
        <f t="shared" si="2"/>
        <v>13</v>
      </c>
      <c r="C16" s="37" t="s">
        <v>24</v>
      </c>
      <c r="D16" s="38">
        <f t="shared" si="0"/>
        <v>180.61870358342176</v>
      </c>
      <c r="E16" s="40">
        <f>'Hemma A'!B29</f>
        <v>143.99856001439986</v>
      </c>
      <c r="F16" s="23">
        <f>'Borta A'!B29</f>
        <v>0</v>
      </c>
      <c r="G16" s="23">
        <f>'Hemma F'!B29</f>
        <v>186.74976656279182</v>
      </c>
      <c r="H16" s="24">
        <f>'Borta F'!B29</f>
        <v>179.58318368068026</v>
      </c>
      <c r="I16" s="25">
        <f>'Hemma A'!C29</f>
        <v>144</v>
      </c>
      <c r="J16" s="26">
        <f>'Borta A'!C29</f>
        <v>0</v>
      </c>
      <c r="K16" s="26">
        <f>'Hemma F'!C29</f>
        <v>1494</v>
      </c>
      <c r="L16" s="27">
        <f>'Borta F'!C29</f>
        <v>2155</v>
      </c>
      <c r="M16" s="25">
        <f t="shared" si="1"/>
        <v>3793</v>
      </c>
      <c r="N16" s="28">
        <f>'Hemma A'!C30+'Borta A'!C30+'Hemma F'!C30+'Borta F'!C30</f>
        <v>21.00004</v>
      </c>
      <c r="O16" s="4"/>
    </row>
    <row r="17" spans="1:21" s="8" customFormat="1" ht="15" customHeight="1">
      <c r="A17" s="4"/>
      <c r="B17" s="36">
        <f t="shared" si="2"/>
        <v>14</v>
      </c>
      <c r="C17" s="37" t="s">
        <v>25</v>
      </c>
      <c r="D17" s="38">
        <f t="shared" si="0"/>
        <v>175.73882480204384</v>
      </c>
      <c r="E17" s="40">
        <f>'Hemma A'!B39</f>
        <v>166.42833367380905</v>
      </c>
      <c r="F17" s="23">
        <f>'Borta A'!B39</f>
        <v>0</v>
      </c>
      <c r="G17" s="23">
        <f>'Hemma F'!B39</f>
        <v>180.66651611123658</v>
      </c>
      <c r="H17" s="24">
        <f>'Borta F'!B39</f>
        <v>177.24955687610782</v>
      </c>
      <c r="I17" s="25">
        <f>'Hemma A'!C39</f>
        <v>1165</v>
      </c>
      <c r="J17" s="26">
        <f>'Borta A'!C39</f>
        <v>0</v>
      </c>
      <c r="K17" s="26">
        <f>'Hemma F'!C39</f>
        <v>2168</v>
      </c>
      <c r="L17" s="27">
        <f>'Borta F'!C39</f>
        <v>709</v>
      </c>
      <c r="M17" s="25">
        <f t="shared" si="1"/>
        <v>4042</v>
      </c>
      <c r="N17" s="28">
        <f>'Hemma A'!C40+'Borta A'!C40+'Hemma F'!C40+'Borta F'!C40</f>
        <v>23.00004</v>
      </c>
      <c r="O17" s="4"/>
      <c r="U17" s="52"/>
    </row>
    <row r="18" spans="1:15" s="8" customFormat="1" ht="15" customHeight="1">
      <c r="A18" s="4"/>
      <c r="B18" s="36">
        <f t="shared" si="2"/>
        <v>15</v>
      </c>
      <c r="C18" s="37" t="s">
        <v>26</v>
      </c>
      <c r="D18" s="38">
        <f t="shared" si="0"/>
        <v>175.64697616612884</v>
      </c>
      <c r="E18" s="40">
        <f>'Hemma A'!B49</f>
        <v>0</v>
      </c>
      <c r="F18" s="23">
        <f>'Borta A'!B49</f>
        <v>177.999644000712</v>
      </c>
      <c r="G18" s="23">
        <f>'Hemma F'!B49</f>
        <v>175.33328462964315</v>
      </c>
      <c r="H18" s="24">
        <f>'Borta F'!B49</f>
        <v>175.63632371901733</v>
      </c>
      <c r="I18" s="25">
        <f>'Hemma A'!C49</f>
        <v>0</v>
      </c>
      <c r="J18" s="26">
        <f>'Borta A'!C49</f>
        <v>890</v>
      </c>
      <c r="K18" s="26">
        <f>'Hemma F'!C49</f>
        <v>6312</v>
      </c>
      <c r="L18" s="27">
        <f>'Borta F'!C49</f>
        <v>7728</v>
      </c>
      <c r="M18" s="25">
        <f t="shared" si="1"/>
        <v>14930</v>
      </c>
      <c r="N18" s="28">
        <f>'Hemma A'!C50+'Borta A'!C50+'Hemma F'!C50+'Borta F'!C50</f>
        <v>85.00004000000001</v>
      </c>
      <c r="O18" s="4"/>
    </row>
    <row r="19" spans="1:19" s="8" customFormat="1" ht="15" customHeight="1">
      <c r="A19" s="4"/>
      <c r="B19" s="36">
        <f t="shared" si="2"/>
        <v>16</v>
      </c>
      <c r="C19" s="53" t="s">
        <v>27</v>
      </c>
      <c r="D19" s="38">
        <f t="shared" si="0"/>
        <v>174.859056417433</v>
      </c>
      <c r="E19" s="40">
        <f>'Hemma A'!B3</f>
        <v>176.15371065099183</v>
      </c>
      <c r="F19" s="23">
        <f>'Borta A'!B3</f>
        <v>152.16641305597824</v>
      </c>
      <c r="G19" s="23">
        <f>'Hemma F'!B3</f>
        <v>170.83326215280744</v>
      </c>
      <c r="H19" s="24">
        <f>'Borta F'!B3</f>
        <v>182.57136336737022</v>
      </c>
      <c r="I19" s="25">
        <f>'Hemma A'!C3</f>
        <v>2290</v>
      </c>
      <c r="J19" s="26">
        <f>'Borta A'!C3</f>
        <v>913</v>
      </c>
      <c r="K19" s="26">
        <f>'Hemma F'!C3</f>
        <v>4100</v>
      </c>
      <c r="L19" s="27">
        <f>'Borta F'!C3</f>
        <v>5112</v>
      </c>
      <c r="M19" s="25">
        <f t="shared" si="1"/>
        <v>12415</v>
      </c>
      <c r="N19" s="28">
        <f>'Hemma A'!C4+'Borta A'!C4+'Hemma F'!C4+'Borta F'!C4</f>
        <v>71.00004</v>
      </c>
      <c r="O19" s="4"/>
      <c r="S19" s="30"/>
    </row>
    <row r="20" spans="1:15" s="8" customFormat="1" ht="15" customHeight="1">
      <c r="A20" s="4"/>
      <c r="B20" s="36">
        <f t="shared" si="2"/>
        <v>17</v>
      </c>
      <c r="C20" s="37" t="s">
        <v>28</v>
      </c>
      <c r="D20" s="38">
        <f t="shared" si="0"/>
        <v>173.74986634625665</v>
      </c>
      <c r="E20" s="40">
        <f>'Hemma A'!B57</f>
        <v>0</v>
      </c>
      <c r="F20" s="23">
        <f>'Borta A'!B57</f>
        <v>0</v>
      </c>
      <c r="G20" s="23">
        <f>'Hemma F'!B57</f>
        <v>171.89279575257294</v>
      </c>
      <c r="H20" s="24">
        <f>'Borta F'!B57</f>
        <v>175.9165933680861</v>
      </c>
      <c r="I20" s="25">
        <f>'Hemma A'!C57</f>
        <v>0</v>
      </c>
      <c r="J20" s="26">
        <f>'Borta A'!C57</f>
        <v>0</v>
      </c>
      <c r="K20" s="26">
        <f>'Hemma F'!C57</f>
        <v>4813</v>
      </c>
      <c r="L20" s="27">
        <f>'Borta F'!C57</f>
        <v>4222</v>
      </c>
      <c r="M20" s="25">
        <f t="shared" si="1"/>
        <v>9035</v>
      </c>
      <c r="N20" s="28">
        <f>'Hemma A'!C58+'Borta A'!C58+'Hemma F'!C58+'Borta F'!C58</f>
        <v>52.00004</v>
      </c>
      <c r="O20" s="4"/>
    </row>
    <row r="21" spans="1:15" s="8" customFormat="1" ht="15" customHeight="1">
      <c r="A21" s="4"/>
      <c r="B21" s="36">
        <f t="shared" si="2"/>
        <v>18</v>
      </c>
      <c r="C21" s="37" t="s">
        <v>29</v>
      </c>
      <c r="D21" s="38">
        <f t="shared" si="0"/>
        <v>171.99979151540424</v>
      </c>
      <c r="E21" s="40">
        <f>'Hemma A'!B47</f>
        <v>0</v>
      </c>
      <c r="F21" s="23">
        <f>'Borta A'!B47</f>
        <v>174.9996500007</v>
      </c>
      <c r="G21" s="23">
        <f>'Hemma F'!B47</f>
        <v>169.44991527504237</v>
      </c>
      <c r="H21" s="24">
        <f>'Borta F'!B47</f>
        <v>176.49977937527578</v>
      </c>
      <c r="I21" s="25">
        <f>'Hemma A'!C47</f>
        <v>0</v>
      </c>
      <c r="J21" s="26">
        <f>'Borta A'!C47</f>
        <v>875</v>
      </c>
      <c r="K21" s="26">
        <f>'Hemma F'!C47</f>
        <v>3389</v>
      </c>
      <c r="L21" s="27">
        <f>'Borta F'!C47</f>
        <v>1412</v>
      </c>
      <c r="M21" s="25">
        <f t="shared" si="1"/>
        <v>5676</v>
      </c>
      <c r="N21" s="28">
        <f>'Hemma A'!C48+'Borta A'!C48+'Hemma F'!C48+'Borta F'!C48</f>
        <v>33.00004</v>
      </c>
      <c r="O21" s="4"/>
    </row>
    <row r="22" spans="1:15" s="8" customFormat="1" ht="15" customHeight="1">
      <c r="A22" s="4"/>
      <c r="B22" s="36">
        <f t="shared" si="2"/>
        <v>19</v>
      </c>
      <c r="C22" s="37" t="s">
        <v>30</v>
      </c>
      <c r="D22" s="38">
        <f t="shared" si="0"/>
        <v>171.58276139079538</v>
      </c>
      <c r="E22" s="40">
        <f>'Hemma A'!B45</f>
        <v>0</v>
      </c>
      <c r="F22" s="23">
        <f>'Borta A'!B45</f>
        <v>0</v>
      </c>
      <c r="G22" s="23">
        <f>'Hemma F'!B45</f>
        <v>171.37478578151777</v>
      </c>
      <c r="H22" s="24">
        <f>'Borta F'!B45</f>
        <v>171.999570001075</v>
      </c>
      <c r="I22" s="25">
        <f>'Hemma A'!C45</f>
        <v>0</v>
      </c>
      <c r="J22" s="26">
        <f>'Borta A'!C45</f>
        <v>0</v>
      </c>
      <c r="K22" s="26">
        <f>'Hemma F'!C45</f>
        <v>1371</v>
      </c>
      <c r="L22" s="27">
        <f>'Borta F'!C45</f>
        <v>688</v>
      </c>
      <c r="M22" s="25">
        <f t="shared" si="1"/>
        <v>2059</v>
      </c>
      <c r="N22" s="28">
        <f>'Hemma A'!C46+'Borta A'!C46+'Hemma F'!C46+'Borta F'!C46</f>
        <v>12.000039999999998</v>
      </c>
      <c r="O22" s="4"/>
    </row>
    <row r="23" spans="1:15" s="8" customFormat="1" ht="15" customHeight="1">
      <c r="A23" s="4"/>
      <c r="B23" s="36">
        <f t="shared" si="2"/>
        <v>20</v>
      </c>
      <c r="C23" s="37" t="s">
        <v>31</v>
      </c>
      <c r="D23" s="38">
        <f t="shared" si="0"/>
        <v>169.52847455515737</v>
      </c>
      <c r="E23" s="40">
        <f>'Hemma A'!B35</f>
        <v>0</v>
      </c>
      <c r="F23" s="23">
        <f>'Borta A'!B35</f>
        <v>0</v>
      </c>
      <c r="G23" s="23">
        <f>'Hemma F'!B35</f>
        <v>171.33328574075395</v>
      </c>
      <c r="H23" s="24">
        <f>'Borta F'!B35</f>
        <v>167.61759775953004</v>
      </c>
      <c r="I23" s="25">
        <f>'Hemma A'!C35</f>
        <v>0</v>
      </c>
      <c r="J23" s="26">
        <f>'Borta A'!C35</f>
        <v>0</v>
      </c>
      <c r="K23" s="26">
        <f>'Hemma F'!C35</f>
        <v>6168</v>
      </c>
      <c r="L23" s="27">
        <f>'Borta F'!C35</f>
        <v>5699</v>
      </c>
      <c r="M23" s="25">
        <f t="shared" si="1"/>
        <v>11867</v>
      </c>
      <c r="N23" s="28">
        <f>'Hemma A'!C36+'Borta A'!C36+'Hemma F'!C36+'Borta F'!C36</f>
        <v>70.00004000000001</v>
      </c>
      <c r="O23" s="4"/>
    </row>
    <row r="24" spans="1:15" s="8" customFormat="1" ht="15" customHeight="1">
      <c r="A24" s="4"/>
      <c r="B24" s="36">
        <f t="shared" si="2"/>
        <v>21</v>
      </c>
      <c r="C24" s="37" t="s">
        <v>32</v>
      </c>
      <c r="D24" s="38">
        <f t="shared" si="0"/>
        <v>168.62490631949646</v>
      </c>
      <c r="E24" s="40">
        <f>'Hemma A'!B51</f>
        <v>0</v>
      </c>
      <c r="F24" s="23">
        <f>'Borta A'!B51</f>
        <v>0</v>
      </c>
      <c r="G24" s="23">
        <f>'Hemma F'!B51</f>
        <v>169.44995763751058</v>
      </c>
      <c r="H24" s="24">
        <f>'Borta F'!B51</f>
        <v>167.5936976269695</v>
      </c>
      <c r="I24" s="25">
        <f>'Hemma A'!C51</f>
        <v>0</v>
      </c>
      <c r="J24" s="26">
        <f>'Borta A'!C51</f>
        <v>0</v>
      </c>
      <c r="K24" s="26">
        <f>'Hemma F'!C51</f>
        <v>6778</v>
      </c>
      <c r="L24" s="27">
        <f>'Borta F'!C51</f>
        <v>5363</v>
      </c>
      <c r="M24" s="25">
        <f t="shared" si="1"/>
        <v>12141</v>
      </c>
      <c r="N24" s="28">
        <f>'Hemma A'!C52+'Borta A'!C52+'Hemma F'!C52+'Borta F'!C52</f>
        <v>72.00004000000001</v>
      </c>
      <c r="O24" s="4"/>
    </row>
    <row r="25" spans="1:15" s="8" customFormat="1" ht="15" customHeight="1">
      <c r="A25" s="4"/>
      <c r="B25" s="36">
        <f t="shared" si="2"/>
        <v>22</v>
      </c>
      <c r="C25" s="37" t="s">
        <v>33</v>
      </c>
      <c r="D25" s="38">
        <f t="shared" si="0"/>
        <v>168.37828736308788</v>
      </c>
      <c r="E25" s="40">
        <f>'Hemma A'!B25</f>
        <v>0</v>
      </c>
      <c r="F25" s="23">
        <f>'Borta A'!B25</f>
        <v>0</v>
      </c>
      <c r="G25" s="23">
        <f>'Hemma F'!B25</f>
        <v>170.06244685548535</v>
      </c>
      <c r="H25" s="24">
        <f>'Borta F'!B25</f>
        <v>167.09519831066706</v>
      </c>
      <c r="I25" s="54">
        <f>'Hemma A'!C25</f>
        <v>0</v>
      </c>
      <c r="J25" s="55">
        <f>'Borta A'!C25</f>
        <v>0</v>
      </c>
      <c r="K25" s="26">
        <f>'Hemma F'!C25</f>
        <v>5442</v>
      </c>
      <c r="L25" s="27">
        <f>'Borta F'!C25</f>
        <v>7018</v>
      </c>
      <c r="M25" s="25">
        <f t="shared" si="1"/>
        <v>12460</v>
      </c>
      <c r="N25" s="28">
        <f>'Hemma A'!C26+'Borta A'!C26+'Hemma F'!C26+'Borta F'!C26</f>
        <v>74.00004000000001</v>
      </c>
      <c r="O25" s="4"/>
    </row>
    <row r="26" spans="1:15" s="8" customFormat="1" ht="15" customHeight="1">
      <c r="A26" s="4"/>
      <c r="B26" s="36">
        <f t="shared" si="2"/>
        <v>23</v>
      </c>
      <c r="C26" s="37" t="s">
        <v>34</v>
      </c>
      <c r="D26" s="38">
        <f t="shared" si="0"/>
        <v>167.4370814072965</v>
      </c>
      <c r="E26" s="40">
        <f>'Hemma A'!B55</f>
        <v>0</v>
      </c>
      <c r="F26" s="23">
        <f>'Borta A'!B55</f>
        <v>0</v>
      </c>
      <c r="G26" s="23">
        <f>'Hemma F'!B55</f>
        <v>173.8747826565217</v>
      </c>
      <c r="H26" s="24">
        <f>'Borta F'!B55</f>
        <v>160.99979875025156</v>
      </c>
      <c r="I26" s="25">
        <f>'Hemma A'!C55</f>
        <v>0</v>
      </c>
      <c r="J26" s="26">
        <f>'Borta A'!C55</f>
        <v>0</v>
      </c>
      <c r="K26" s="26">
        <f>'Hemma F'!C55</f>
        <v>1391</v>
      </c>
      <c r="L26" s="27">
        <f>'Borta F'!C55</f>
        <v>1288</v>
      </c>
      <c r="M26" s="25">
        <f t="shared" si="1"/>
        <v>2679</v>
      </c>
      <c r="N26" s="28">
        <f>'Hemma A'!C56+'Borta A'!C56+'Hemma F'!C56+'Borta F'!C56</f>
        <v>16.00004</v>
      </c>
      <c r="O26" s="4"/>
    </row>
    <row r="27" spans="1:15" s="8" customFormat="1" ht="15" customHeight="1">
      <c r="A27" s="4"/>
      <c r="B27" s="36">
        <f t="shared" si="2"/>
        <v>24</v>
      </c>
      <c r="C27" s="37" t="s">
        <v>35</v>
      </c>
      <c r="D27" s="38">
        <f t="shared" si="0"/>
        <v>164.49835501644986</v>
      </c>
      <c r="E27" s="40">
        <f>'Hemma A'!B53</f>
        <v>0</v>
      </c>
      <c r="F27" s="23">
        <f>'Borta A'!B53</f>
        <v>0</v>
      </c>
      <c r="G27" s="23">
        <f>'Hemma F'!B53</f>
        <v>164.49958875102814</v>
      </c>
      <c r="H27" s="24">
        <f>'Borta F'!B53</f>
        <v>0</v>
      </c>
      <c r="I27" s="54">
        <f>'Hemma A'!C53</f>
        <v>0</v>
      </c>
      <c r="J27" s="55">
        <f>'Borta A'!C53</f>
        <v>0</v>
      </c>
      <c r="K27" s="26">
        <f>'Hemma F'!C53</f>
        <v>658</v>
      </c>
      <c r="L27" s="27">
        <f>'Borta F'!C53</f>
        <v>0</v>
      </c>
      <c r="M27" s="25">
        <f t="shared" si="1"/>
        <v>658</v>
      </c>
      <c r="N27" s="28">
        <f>'Hemma A'!C54+'Borta A'!C54+'Hemma F'!C54+'Borta F'!C54</f>
        <v>4.000039999999999</v>
      </c>
      <c r="O27" s="4"/>
    </row>
    <row r="28" spans="1:15" s="8" customFormat="1" ht="15" customHeight="1">
      <c r="A28" s="4"/>
      <c r="B28" s="36">
        <f t="shared" si="2"/>
        <v>25</v>
      </c>
      <c r="C28" s="37" t="s">
        <v>36</v>
      </c>
      <c r="D28" s="38">
        <f t="shared" si="0"/>
        <v>161.58279472401762</v>
      </c>
      <c r="E28" s="40">
        <f>'Hemma A'!B31</f>
        <v>0</v>
      </c>
      <c r="F28" s="23">
        <f>'Borta A'!B31</f>
        <v>0</v>
      </c>
      <c r="G28" s="23">
        <f>'Hemma F'!B31</f>
        <v>149.74962562593595</v>
      </c>
      <c r="H28" s="24">
        <f>'Borta F'!B31</f>
        <v>167.49979062526174</v>
      </c>
      <c r="I28" s="25">
        <f>'Hemma A'!C31</f>
        <v>0</v>
      </c>
      <c r="J28" s="26">
        <f>'Borta A'!C31</f>
        <v>0</v>
      </c>
      <c r="K28" s="26">
        <f>'Hemma F'!C31</f>
        <v>599</v>
      </c>
      <c r="L28" s="27">
        <f>'Borta F'!C31</f>
        <v>1340</v>
      </c>
      <c r="M28" s="25">
        <f t="shared" si="1"/>
        <v>1939</v>
      </c>
      <c r="N28" s="28">
        <f>'Hemma A'!C32+'Borta A'!C32+'Hemma F'!C32+'Borta F'!C32</f>
        <v>12.000039999999998</v>
      </c>
      <c r="O28" s="4"/>
    </row>
    <row r="29" spans="1:15" s="8" customFormat="1" ht="15" customHeight="1">
      <c r="A29" s="4"/>
      <c r="B29" s="36">
        <f t="shared" si="2"/>
        <v>26</v>
      </c>
      <c r="C29" s="41" t="s">
        <v>37</v>
      </c>
      <c r="D29" s="38">
        <f t="shared" si="0"/>
        <v>153.624903984435</v>
      </c>
      <c r="E29" s="40">
        <f>'Hemma A'!B13</f>
        <v>105.99894001059988</v>
      </c>
      <c r="F29" s="23">
        <f>'Borta A'!B13</f>
        <v>0</v>
      </c>
      <c r="G29" s="23">
        <f>'Hemma F'!B13</f>
        <v>156.33328990741947</v>
      </c>
      <c r="H29" s="24">
        <f>'Borta F'!B13</f>
        <v>151.77772156380684</v>
      </c>
      <c r="I29" s="25">
        <f>'Hemma A'!C13</f>
        <v>106</v>
      </c>
      <c r="J29" s="26">
        <f>'Borta A'!C13</f>
        <v>0</v>
      </c>
      <c r="K29" s="26">
        <f>'Hemma F'!C13</f>
        <v>5628</v>
      </c>
      <c r="L29" s="27">
        <f>'Borta F'!C13</f>
        <v>4098</v>
      </c>
      <c r="M29" s="25">
        <f t="shared" si="1"/>
        <v>9832</v>
      </c>
      <c r="N29" s="28">
        <f>'Hemma A'!C14+'Borta A'!C14+'Hemma F'!C14+'Borta F'!C14</f>
        <v>64.00004</v>
      </c>
      <c r="O29" s="4"/>
    </row>
    <row r="30" spans="1:15" s="8" customFormat="1" ht="15" customHeight="1">
      <c r="A30" s="4"/>
      <c r="B30" s="36">
        <f t="shared" si="2"/>
        <v>27</v>
      </c>
      <c r="C30" s="41" t="s">
        <v>38</v>
      </c>
      <c r="D30" s="38">
        <f t="shared" si="0"/>
        <v>153.6040386633011</v>
      </c>
      <c r="E30" s="40">
        <f>'Hemma A'!B17</f>
        <v>0</v>
      </c>
      <c r="F30" s="23">
        <f>'Borta A'!B17</f>
        <v>0</v>
      </c>
      <c r="G30" s="23">
        <f>'Hemma F'!B17</f>
        <v>152.29992385003808</v>
      </c>
      <c r="H30" s="24">
        <f>'Borta F'!B17</f>
        <v>154.53565909440746</v>
      </c>
      <c r="I30" s="25">
        <f>'Hemma A'!C17</f>
        <v>0</v>
      </c>
      <c r="J30" s="26">
        <f>'Borta A'!C17</f>
        <v>0</v>
      </c>
      <c r="K30" s="26">
        <f>'Hemma F'!C17</f>
        <v>3046</v>
      </c>
      <c r="L30" s="27">
        <f>'Borta F'!C17</f>
        <v>4327</v>
      </c>
      <c r="M30" s="25">
        <f t="shared" si="1"/>
        <v>7373</v>
      </c>
      <c r="N30" s="28">
        <f>'Hemma A'!C18+'Borta A'!C18+'Hemma F'!C18+'Borta F'!C18</f>
        <v>48.00004</v>
      </c>
      <c r="O30" s="4"/>
    </row>
    <row r="31" spans="1:15" s="8" customFormat="1" ht="15" customHeight="1">
      <c r="A31" s="4"/>
      <c r="B31" s="56">
        <f t="shared" si="2"/>
        <v>28</v>
      </c>
      <c r="C31" s="57" t="s">
        <v>39</v>
      </c>
      <c r="D31" s="58">
        <f t="shared" si="0"/>
        <v>0</v>
      </c>
      <c r="E31" s="59">
        <f>'Hemma A'!B37</f>
        <v>0</v>
      </c>
      <c r="F31" s="60">
        <f>'Borta A'!B37</f>
        <v>0</v>
      </c>
      <c r="G31" s="60">
        <f>'Hemma F'!B37</f>
        <v>0</v>
      </c>
      <c r="H31" s="61">
        <f>'Borta F'!B37</f>
        <v>0</v>
      </c>
      <c r="I31" s="62">
        <f>'Hemma A'!C37</f>
        <v>0</v>
      </c>
      <c r="J31" s="63">
        <f>'Borta A'!C37</f>
        <v>0</v>
      </c>
      <c r="K31" s="63">
        <f>'Hemma F'!C37</f>
        <v>0</v>
      </c>
      <c r="L31" s="64">
        <f>'Borta F'!C37</f>
        <v>0</v>
      </c>
      <c r="M31" s="62">
        <f t="shared" si="1"/>
        <v>0</v>
      </c>
      <c r="N31" s="65">
        <f>'Hemma A'!C38+'Borta A'!C38+'Hemma F'!C38+'Borta F'!C38</f>
        <v>4E-05</v>
      </c>
      <c r="O31" s="4"/>
    </row>
    <row r="32" spans="1:15" s="8" customFormat="1" ht="12" customHeight="1">
      <c r="A32" s="4"/>
      <c r="B32" s="4"/>
      <c r="C32" s="6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/>
    </row>
    <row r="33" spans="1:15" s="8" customFormat="1" ht="4.5" customHeight="1">
      <c r="A33" s="67"/>
      <c r="B33" s="67"/>
      <c r="C33" s="68"/>
      <c r="D33" s="68"/>
      <c r="E33" s="68"/>
      <c r="F33" s="68"/>
      <c r="G33" s="67"/>
      <c r="H33" s="67"/>
      <c r="I33" s="67"/>
      <c r="J33" s="67"/>
      <c r="K33" s="67"/>
      <c r="L33" s="67"/>
      <c r="M33" s="67"/>
      <c r="N33" s="67"/>
      <c r="O33" s="67"/>
    </row>
    <row r="34" spans="3:14" s="69" customFormat="1" ht="13.5" customHeight="1">
      <c r="C34" s="70"/>
      <c r="D34" s="71" t="s">
        <v>40</v>
      </c>
      <c r="E34" s="72" t="s">
        <v>8</v>
      </c>
      <c r="F34" s="73" t="s">
        <v>9</v>
      </c>
      <c r="I34" s="74"/>
      <c r="J34" s="74"/>
      <c r="K34" s="74"/>
      <c r="L34" s="75"/>
      <c r="M34" s="74"/>
      <c r="N34" s="76"/>
    </row>
    <row r="35" spans="3:14" s="69" customFormat="1" ht="13.5" customHeight="1">
      <c r="C35" s="77" t="s">
        <v>41</v>
      </c>
      <c r="D35" s="78">
        <f>SUM(E35:F35)</f>
        <v>19</v>
      </c>
      <c r="E35" s="79">
        <f>'Hemma A'!B64</f>
        <v>12</v>
      </c>
      <c r="F35" s="80">
        <f>'Borta A'!B64</f>
        <v>7</v>
      </c>
      <c r="I35" s="74"/>
      <c r="J35" s="74"/>
      <c r="K35" s="74"/>
      <c r="L35" s="75"/>
      <c r="M35" s="81"/>
      <c r="N35" s="76"/>
    </row>
    <row r="36" spans="3:14" s="69" customFormat="1" ht="13.5" customHeight="1">
      <c r="C36" s="82" t="s">
        <v>42</v>
      </c>
      <c r="D36" s="83">
        <f>SUM(E36:F36)</f>
        <v>24</v>
      </c>
      <c r="E36" s="84">
        <f>'Hemma F'!B64</f>
        <v>14</v>
      </c>
      <c r="F36" s="85">
        <f>'Borta F'!B64</f>
        <v>10</v>
      </c>
      <c r="I36" s="74"/>
      <c r="J36" s="74"/>
      <c r="K36" s="74"/>
      <c r="L36" s="75"/>
      <c r="M36" s="74"/>
      <c r="N36" s="76"/>
    </row>
    <row r="37" spans="3:14" s="69" customFormat="1" ht="13.5" customHeight="1">
      <c r="C37" s="86" t="s">
        <v>43</v>
      </c>
      <c r="D37" s="87">
        <f>(('Hemma A'!B59+'Borta A'!B59)/('Hemma A'!B65+'Borta A'!B65))*32</f>
        <v>6147.772727272727</v>
      </c>
      <c r="E37" s="88">
        <f>('Hemma A'!B59/'Hemma A'!B65)*32</f>
        <v>6116.818181818182</v>
      </c>
      <c r="F37" s="89">
        <f>('Borta A'!B59/'Borta A'!B65)*32</f>
        <v>6178.727272727273</v>
      </c>
      <c r="H37" s="90"/>
      <c r="I37" s="74"/>
      <c r="J37" s="74"/>
      <c r="K37" s="74"/>
      <c r="L37" s="75"/>
      <c r="M37" s="74"/>
      <c r="N37" s="76"/>
    </row>
    <row r="38" spans="3:14" s="69" customFormat="1" ht="13.5" customHeight="1">
      <c r="C38" s="91" t="s">
        <v>44</v>
      </c>
      <c r="D38" s="92">
        <f>(('Hemma F'!B59+'Borta F'!B59)/('Hemma F'!B65+'Borta F'!B65))*32</f>
        <v>5452.17094017094</v>
      </c>
      <c r="E38" s="93">
        <f>('Hemma F'!B59/'Hemma F'!B65)*32</f>
        <v>5454.272727272727</v>
      </c>
      <c r="F38" s="94">
        <f>('Borta F'!B59/'Borta F'!B65)*32</f>
        <v>5450.057142857143</v>
      </c>
      <c r="I38" s="74"/>
      <c r="J38" s="74"/>
      <c r="K38" s="74"/>
      <c r="L38" s="75"/>
      <c r="M38" s="74"/>
      <c r="N38" s="76"/>
    </row>
    <row r="39" spans="3:14" s="69" customFormat="1" ht="13.5" customHeight="1">
      <c r="C39" s="82" t="s">
        <v>45</v>
      </c>
      <c r="D39" s="95">
        <f>(('Hemma A'!B59+'Borta A'!B59+'Hemma F'!B59+'Borta F'!B59)/('Hemma A'!B65+'Borta A'!B65+'Hemma F'!B65+'Borta F'!B65))*32</f>
        <v>5800.4665718349925</v>
      </c>
      <c r="E39" s="96">
        <f>(('Hemma A'!B59+'Hemma F'!B59)/('Hemma A'!B65+'Hemma F'!B65))*32</f>
        <v>5785.545454545455</v>
      </c>
      <c r="F39" s="97">
        <f>(('Borta A'!B59+'Borta F'!B59)/('Borta A'!B65+'Borta F'!B65))*32</f>
        <v>5815.4301994301995</v>
      </c>
      <c r="I39" s="74"/>
      <c r="J39" s="74"/>
      <c r="K39" s="74"/>
      <c r="L39" s="75"/>
      <c r="M39" s="74"/>
      <c r="N39" s="76"/>
    </row>
    <row r="40" spans="3:11" s="69" customFormat="1" ht="13.5" customHeight="1">
      <c r="C40" s="98" t="s">
        <v>46</v>
      </c>
      <c r="D40" s="87">
        <f>SUM(E40:F40)</f>
        <v>-1100</v>
      </c>
      <c r="E40" s="88">
        <f>'Hemma A'!B61</f>
        <v>570</v>
      </c>
      <c r="F40" s="89">
        <f>'Borta A'!B61</f>
        <v>-1670</v>
      </c>
      <c r="I40" s="74"/>
      <c r="J40" s="74"/>
      <c r="K40" s="74"/>
    </row>
    <row r="41" spans="3:11" s="69" customFormat="1" ht="13.5" customHeight="1">
      <c r="C41" s="99" t="s">
        <v>47</v>
      </c>
      <c r="D41" s="100">
        <f>SUM(E41:F41)</f>
        <v>-920</v>
      </c>
      <c r="E41" s="101">
        <f>'Hemma F'!B61</f>
        <v>922</v>
      </c>
      <c r="F41" s="102">
        <f>'Borta F'!B61</f>
        <v>-1842</v>
      </c>
      <c r="I41" s="74"/>
      <c r="J41" s="74"/>
      <c r="K41" s="74"/>
    </row>
    <row r="42" spans="4:13" s="8" customFormat="1" ht="12.75">
      <c r="D42" s="103"/>
      <c r="E42" s="104"/>
      <c r="F42" s="104"/>
      <c r="G42" s="103"/>
      <c r="H42" s="103"/>
      <c r="I42" s="103"/>
      <c r="J42" s="103"/>
      <c r="K42" s="103"/>
      <c r="L42" s="67"/>
      <c r="M42" s="103"/>
    </row>
    <row r="43" spans="4:14" ht="12.75">
      <c r="D43" s="105"/>
      <c r="E43" s="105"/>
      <c r="F43" s="105"/>
      <c r="L43" s="106" t="s">
        <v>48</v>
      </c>
      <c r="M43" s="107"/>
      <c r="N43" s="108">
        <f>SUM(N4:N31)</f>
        <v>1406.0011199999994</v>
      </c>
    </row>
    <row r="44" spans="12:14" ht="12.75">
      <c r="L44" s="109" t="s">
        <v>49</v>
      </c>
      <c r="M44" s="107"/>
      <c r="N44" s="110">
        <f>N43/32</f>
        <v>43.93753499999998</v>
      </c>
    </row>
    <row r="46" spans="3:12" ht="12.75">
      <c r="C46" s="111"/>
      <c r="I46" s="112"/>
      <c r="J46" s="112"/>
      <c r="K46" s="112"/>
      <c r="L46" s="112"/>
    </row>
    <row r="47" ht="12.75">
      <c r="C47" s="113"/>
    </row>
  </sheetData>
  <sheetProtection selectLockedCells="1" selectUnlockedCells="1"/>
  <mergeCells count="5">
    <mergeCell ref="E2:F2"/>
    <mergeCell ref="G2:H2"/>
    <mergeCell ref="I2:J2"/>
    <mergeCell ref="K2:L2"/>
    <mergeCell ref="M2:N2"/>
  </mergeCells>
  <printOptions horizontalCentered="1"/>
  <pageMargins left="0.7083333333333334" right="0.7083333333333334" top="0.5513888888888889" bottom="0.27569444444444446" header="0.31527777777777777" footer="0.11805555555555555"/>
  <pageSetup horizontalDpi="300" verticalDpi="300" orientation="landscape" paperSize="9" scale="90"/>
  <headerFooter alignWithMargins="0">
    <oddHeader>&amp;C&amp;14M.A.C. SERIESNITT  2015 - 2016</oddHeader>
    <oddFooter>&amp;C&amp;8&amp;D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="125" zoomScaleNormal="125" zoomScalePageLayoutView="0" workbookViewId="0" topLeftCell="A1">
      <selection activeCell="O45" sqref="O45"/>
    </sheetView>
  </sheetViews>
  <sheetFormatPr defaultColWidth="9.140625" defaultRowHeight="12.75"/>
  <cols>
    <col min="1" max="1" width="16.421875" style="114" customWidth="1"/>
    <col min="2" max="2" width="7.7109375" style="115" customWidth="1"/>
    <col min="3" max="3" width="7.28125" style="115" customWidth="1"/>
    <col min="4" max="4" width="0" style="115" hidden="1" customWidth="1"/>
    <col min="5" max="5" width="4.8515625" style="115" customWidth="1"/>
    <col min="6" max="6" width="4.7109375" style="115" customWidth="1"/>
    <col min="7" max="7" width="6.140625" style="115" customWidth="1"/>
    <col min="8" max="8" width="5.57421875" style="115" customWidth="1"/>
    <col min="9" max="9" width="4.7109375" style="115" customWidth="1"/>
    <col min="10" max="10" width="5.7109375" style="115" customWidth="1"/>
    <col min="11" max="11" width="4.7109375" style="115" customWidth="1"/>
    <col min="12" max="12" width="7.421875" style="115" customWidth="1"/>
    <col min="13" max="13" width="6.28125" style="115" customWidth="1"/>
    <col min="14" max="14" width="5.28125" style="115" customWidth="1"/>
    <col min="15" max="15" width="6.28125" style="115" customWidth="1"/>
    <col min="16" max="17" width="4.7109375" style="115" customWidth="1"/>
    <col min="18" max="20" width="5.00390625" style="115" customWidth="1"/>
    <col min="21" max="21" width="7.421875" style="115" customWidth="1"/>
    <col min="22" max="23" width="5.00390625" style="115" customWidth="1"/>
    <col min="24" max="26" width="5.00390625" style="116" customWidth="1"/>
    <col min="27" max="16384" width="9.140625" style="116" customWidth="1"/>
  </cols>
  <sheetData>
    <row r="1" spans="1:19" ht="11.25" customHeight="1">
      <c r="A1" s="117" t="s">
        <v>50</v>
      </c>
      <c r="B1" s="118" t="s">
        <v>51</v>
      </c>
      <c r="C1" s="119" t="s">
        <v>52</v>
      </c>
      <c r="D1" s="120">
        <v>1</v>
      </c>
      <c r="E1" s="120">
        <v>2</v>
      </c>
      <c r="F1" s="120">
        <v>3</v>
      </c>
      <c r="G1" s="120">
        <v>6</v>
      </c>
      <c r="H1" s="120">
        <v>7</v>
      </c>
      <c r="I1" s="120">
        <v>8</v>
      </c>
      <c r="J1" s="120">
        <v>9</v>
      </c>
      <c r="K1" s="120">
        <v>13</v>
      </c>
      <c r="L1" s="120">
        <v>14</v>
      </c>
      <c r="M1" s="120">
        <v>16</v>
      </c>
      <c r="N1" s="120">
        <v>17</v>
      </c>
      <c r="O1" s="121">
        <v>21</v>
      </c>
      <c r="P1" s="122"/>
      <c r="Q1" s="122"/>
      <c r="R1" s="122"/>
      <c r="S1" s="122"/>
    </row>
    <row r="2" spans="1:19" ht="11.25" customHeight="1">
      <c r="A2" s="123"/>
      <c r="B2" s="124" t="s">
        <v>8</v>
      </c>
      <c r="C2" s="124" t="s">
        <v>53</v>
      </c>
      <c r="D2" s="122"/>
      <c r="E2" s="125" t="s">
        <v>54</v>
      </c>
      <c r="F2" s="125" t="s">
        <v>55</v>
      </c>
      <c r="G2" s="125" t="s">
        <v>56</v>
      </c>
      <c r="H2" s="125" t="s">
        <v>57</v>
      </c>
      <c r="I2" s="125" t="s">
        <v>58</v>
      </c>
      <c r="J2" s="125" t="s">
        <v>59</v>
      </c>
      <c r="K2" s="125" t="s">
        <v>60</v>
      </c>
      <c r="L2" s="125" t="s">
        <v>61</v>
      </c>
      <c r="M2" s="125" t="s">
        <v>62</v>
      </c>
      <c r="N2" s="125" t="s">
        <v>63</v>
      </c>
      <c r="O2" s="126" t="s">
        <v>64</v>
      </c>
      <c r="P2" s="122"/>
      <c r="Q2" s="122"/>
      <c r="R2" s="122"/>
      <c r="S2" s="122"/>
    </row>
    <row r="3" spans="1:19" ht="11.25" customHeight="1">
      <c r="A3" s="127" t="s">
        <v>27</v>
      </c>
      <c r="B3" s="128">
        <f>SUM(C3/C4)</f>
        <v>176.15371065099183</v>
      </c>
      <c r="C3" s="129">
        <f aca="true" t="shared" si="0" ref="C3:C34">SUM(D3:Q3)</f>
        <v>2290</v>
      </c>
      <c r="D3" s="130">
        <v>0</v>
      </c>
      <c r="E3" s="130">
        <v>190</v>
      </c>
      <c r="F3" s="130">
        <v>216</v>
      </c>
      <c r="G3" s="130">
        <v>705</v>
      </c>
      <c r="H3" s="130">
        <v>530</v>
      </c>
      <c r="I3" s="130"/>
      <c r="J3" s="130"/>
      <c r="K3" s="130"/>
      <c r="L3" s="130"/>
      <c r="M3" s="130"/>
      <c r="N3" s="130">
        <v>649</v>
      </c>
      <c r="O3" s="131"/>
      <c r="P3" s="122"/>
      <c r="Q3" s="122"/>
      <c r="R3" s="122"/>
      <c r="S3" s="122"/>
    </row>
    <row r="4" spans="1:19" ht="11.25" customHeight="1">
      <c r="A4" s="132"/>
      <c r="B4" s="133"/>
      <c r="C4" s="134">
        <f t="shared" si="0"/>
        <v>13.00001</v>
      </c>
      <c r="D4" s="135">
        <v>1E-05</v>
      </c>
      <c r="E4" s="135">
        <v>1</v>
      </c>
      <c r="F4" s="135">
        <v>1</v>
      </c>
      <c r="G4" s="135">
        <v>4</v>
      </c>
      <c r="H4" s="135">
        <v>3</v>
      </c>
      <c r="I4" s="135"/>
      <c r="J4" s="135"/>
      <c r="K4" s="135"/>
      <c r="L4" s="135"/>
      <c r="M4" s="135"/>
      <c r="N4" s="135">
        <v>4</v>
      </c>
      <c r="O4" s="136"/>
      <c r="P4" s="122"/>
      <c r="Q4" s="122"/>
      <c r="R4" s="122"/>
      <c r="S4" s="122"/>
    </row>
    <row r="5" spans="1:19" ht="11.25" customHeight="1">
      <c r="A5" s="137" t="s">
        <v>18</v>
      </c>
      <c r="B5" s="133">
        <f>SUM(C5/C6)</f>
        <v>193.35477633716891</v>
      </c>
      <c r="C5" s="134">
        <f t="shared" si="0"/>
        <v>5994</v>
      </c>
      <c r="D5" s="135">
        <v>0</v>
      </c>
      <c r="E5" s="135">
        <v>760</v>
      </c>
      <c r="F5" s="135">
        <v>801</v>
      </c>
      <c r="G5" s="135"/>
      <c r="H5" s="135">
        <v>721</v>
      </c>
      <c r="I5" s="135">
        <v>779</v>
      </c>
      <c r="J5" s="135">
        <v>819</v>
      </c>
      <c r="K5" s="135">
        <v>806</v>
      </c>
      <c r="L5" s="135">
        <v>785</v>
      </c>
      <c r="M5" s="135"/>
      <c r="N5" s="135"/>
      <c r="O5" s="136">
        <v>523</v>
      </c>
      <c r="P5" s="122"/>
      <c r="Q5" s="122"/>
      <c r="R5" s="122"/>
      <c r="S5" s="122"/>
    </row>
    <row r="6" spans="1:19" ht="11.25" customHeight="1">
      <c r="A6" s="137"/>
      <c r="B6" s="133"/>
      <c r="C6" s="134">
        <f t="shared" si="0"/>
        <v>31.00001</v>
      </c>
      <c r="D6" s="135">
        <v>1E-05</v>
      </c>
      <c r="E6" s="135">
        <v>4</v>
      </c>
      <c r="F6" s="135">
        <v>4</v>
      </c>
      <c r="G6" s="135"/>
      <c r="H6" s="135">
        <v>4</v>
      </c>
      <c r="I6" s="135">
        <v>4</v>
      </c>
      <c r="J6" s="135">
        <v>4</v>
      </c>
      <c r="K6" s="135">
        <v>4</v>
      </c>
      <c r="L6" s="135">
        <v>4</v>
      </c>
      <c r="M6" s="135"/>
      <c r="N6" s="135"/>
      <c r="O6" s="136">
        <v>3</v>
      </c>
      <c r="P6" s="122"/>
      <c r="Q6" s="122"/>
      <c r="R6" s="122"/>
      <c r="S6" s="122"/>
    </row>
    <row r="7" spans="1:19" ht="11.25" customHeight="1">
      <c r="A7" s="137" t="s">
        <v>12</v>
      </c>
      <c r="B7" s="133">
        <f>SUM(C7/C8)</f>
        <v>204.25708449797585</v>
      </c>
      <c r="C7" s="134">
        <f t="shared" si="0"/>
        <v>7149</v>
      </c>
      <c r="D7" s="135">
        <v>0</v>
      </c>
      <c r="E7" s="135">
        <v>807</v>
      </c>
      <c r="F7" s="135"/>
      <c r="G7" s="135">
        <v>701</v>
      </c>
      <c r="H7" s="135"/>
      <c r="I7" s="135">
        <v>904</v>
      </c>
      <c r="J7" s="135">
        <v>750</v>
      </c>
      <c r="K7" s="135">
        <v>831</v>
      </c>
      <c r="L7" s="135">
        <v>562</v>
      </c>
      <c r="M7" s="135">
        <v>964</v>
      </c>
      <c r="N7" s="135">
        <v>882</v>
      </c>
      <c r="O7" s="136">
        <v>748</v>
      </c>
      <c r="P7" s="122"/>
      <c r="Q7" s="122"/>
      <c r="R7" s="122"/>
      <c r="S7" s="122"/>
    </row>
    <row r="8" spans="1:19" ht="11.25" customHeight="1">
      <c r="A8" s="137"/>
      <c r="B8" s="133"/>
      <c r="C8" s="134">
        <f t="shared" si="0"/>
        <v>35.00001</v>
      </c>
      <c r="D8" s="135">
        <v>1E-05</v>
      </c>
      <c r="E8" s="135">
        <v>4</v>
      </c>
      <c r="F8" s="135"/>
      <c r="G8" s="135">
        <v>4</v>
      </c>
      <c r="H8" s="135"/>
      <c r="I8" s="135">
        <v>4</v>
      </c>
      <c r="J8" s="135">
        <v>4</v>
      </c>
      <c r="K8" s="135">
        <v>4</v>
      </c>
      <c r="L8" s="135">
        <v>3</v>
      </c>
      <c r="M8" s="135">
        <v>4</v>
      </c>
      <c r="N8" s="135">
        <v>4</v>
      </c>
      <c r="O8" s="136">
        <v>4</v>
      </c>
      <c r="P8" s="122"/>
      <c r="Q8" s="122"/>
      <c r="R8" s="122"/>
      <c r="S8" s="122"/>
    </row>
    <row r="9" spans="1:19" ht="11.25" customHeight="1">
      <c r="A9" s="137" t="s">
        <v>13</v>
      </c>
      <c r="B9" s="133">
        <f>SUM(C9/C10)</f>
        <v>202.6665822222574</v>
      </c>
      <c r="C9" s="134">
        <f t="shared" si="0"/>
        <v>4864</v>
      </c>
      <c r="D9" s="135">
        <v>0</v>
      </c>
      <c r="E9" s="135"/>
      <c r="F9" s="135">
        <v>816</v>
      </c>
      <c r="G9" s="135"/>
      <c r="H9" s="135"/>
      <c r="I9" s="135">
        <v>768</v>
      </c>
      <c r="J9" s="135">
        <v>772</v>
      </c>
      <c r="K9" s="135"/>
      <c r="L9" s="135">
        <v>875</v>
      </c>
      <c r="M9" s="135">
        <v>833</v>
      </c>
      <c r="N9" s="135"/>
      <c r="O9" s="136">
        <v>800</v>
      </c>
      <c r="P9" s="122"/>
      <c r="Q9" s="122"/>
      <c r="R9" s="122"/>
      <c r="S9" s="122"/>
    </row>
    <row r="10" spans="1:19" ht="11.25" customHeight="1">
      <c r="A10" s="137"/>
      <c r="B10" s="133"/>
      <c r="C10" s="134">
        <f t="shared" si="0"/>
        <v>24.00001</v>
      </c>
      <c r="D10" s="135">
        <v>1E-05</v>
      </c>
      <c r="E10" s="135"/>
      <c r="F10" s="135">
        <v>4</v>
      </c>
      <c r="G10" s="135"/>
      <c r="H10" s="135"/>
      <c r="I10" s="135">
        <v>4</v>
      </c>
      <c r="J10" s="135">
        <v>4</v>
      </c>
      <c r="K10" s="135"/>
      <c r="L10" s="135">
        <v>4</v>
      </c>
      <c r="M10" s="135">
        <v>4</v>
      </c>
      <c r="N10" s="135"/>
      <c r="O10" s="136">
        <v>4</v>
      </c>
      <c r="P10" s="122"/>
      <c r="Q10" s="138"/>
      <c r="R10" s="122"/>
      <c r="S10" s="122"/>
    </row>
    <row r="11" spans="1:21" ht="11.25" customHeight="1">
      <c r="A11" s="137" t="s">
        <v>17</v>
      </c>
      <c r="B11" s="133">
        <f>SUM(C11/C12)</f>
        <v>191.21047599724315</v>
      </c>
      <c r="C11" s="134">
        <f t="shared" si="0"/>
        <v>7266</v>
      </c>
      <c r="D11" s="135">
        <v>0</v>
      </c>
      <c r="E11" s="135">
        <v>758</v>
      </c>
      <c r="F11" s="135">
        <v>807</v>
      </c>
      <c r="G11" s="135">
        <v>750</v>
      </c>
      <c r="H11" s="135">
        <v>714</v>
      </c>
      <c r="I11" s="135">
        <v>498</v>
      </c>
      <c r="J11" s="135"/>
      <c r="K11" s="135">
        <v>789</v>
      </c>
      <c r="L11" s="135">
        <v>737</v>
      </c>
      <c r="M11" s="135">
        <v>855</v>
      </c>
      <c r="N11" s="135">
        <v>835</v>
      </c>
      <c r="O11" s="136">
        <v>523</v>
      </c>
      <c r="P11" s="122"/>
      <c r="Q11" s="122"/>
      <c r="R11" s="122"/>
      <c r="S11" s="122"/>
      <c r="U11" s="139"/>
    </row>
    <row r="12" spans="1:21" ht="11.25" customHeight="1">
      <c r="A12" s="137"/>
      <c r="B12" s="133"/>
      <c r="C12" s="134">
        <f t="shared" si="0"/>
        <v>38.00001</v>
      </c>
      <c r="D12" s="135">
        <v>1E-05</v>
      </c>
      <c r="E12" s="135">
        <v>4</v>
      </c>
      <c r="F12" s="135">
        <v>4</v>
      </c>
      <c r="G12" s="135">
        <v>4</v>
      </c>
      <c r="H12" s="135">
        <v>4</v>
      </c>
      <c r="I12" s="135">
        <v>3</v>
      </c>
      <c r="J12" s="135"/>
      <c r="K12" s="135">
        <v>4</v>
      </c>
      <c r="L12" s="135">
        <v>4</v>
      </c>
      <c r="M12" s="135">
        <v>4</v>
      </c>
      <c r="N12" s="135">
        <v>4</v>
      </c>
      <c r="O12" s="136">
        <v>3</v>
      </c>
      <c r="P12" s="122"/>
      <c r="Q12" s="122"/>
      <c r="R12" s="122"/>
      <c r="S12" s="122"/>
      <c r="U12" s="139"/>
    </row>
    <row r="13" spans="1:19" ht="11.25" customHeight="1">
      <c r="A13" s="137" t="s">
        <v>37</v>
      </c>
      <c r="B13" s="133">
        <f>SUM(C13/C14)</f>
        <v>105.99894001059988</v>
      </c>
      <c r="C13" s="134">
        <f t="shared" si="0"/>
        <v>106</v>
      </c>
      <c r="D13" s="135">
        <v>0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>
        <v>106</v>
      </c>
      <c r="O13" s="136"/>
      <c r="P13" s="122"/>
      <c r="Q13" s="122"/>
      <c r="R13" s="122"/>
      <c r="S13" s="122"/>
    </row>
    <row r="14" spans="1:19" ht="11.25" customHeight="1">
      <c r="A14" s="137"/>
      <c r="B14" s="133"/>
      <c r="C14" s="134">
        <f t="shared" si="0"/>
        <v>1.00001</v>
      </c>
      <c r="D14" s="135">
        <v>1E-05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>
        <v>1</v>
      </c>
      <c r="O14" s="136"/>
      <c r="P14" s="122"/>
      <c r="Q14" s="122"/>
      <c r="R14" s="122"/>
      <c r="S14" s="122"/>
    </row>
    <row r="15" spans="1:19" ht="11.25" customHeight="1">
      <c r="A15" s="137" t="s">
        <v>21</v>
      </c>
      <c r="B15" s="133">
        <f>SUM(C15/C16)</f>
        <v>187.6499061750469</v>
      </c>
      <c r="C15" s="134">
        <f t="shared" si="0"/>
        <v>3753</v>
      </c>
      <c r="D15" s="135">
        <v>0</v>
      </c>
      <c r="E15" s="135">
        <v>781</v>
      </c>
      <c r="F15" s="135"/>
      <c r="G15" s="135"/>
      <c r="H15" s="135">
        <v>732</v>
      </c>
      <c r="I15" s="135">
        <v>798</v>
      </c>
      <c r="J15" s="135">
        <v>754</v>
      </c>
      <c r="K15" s="135"/>
      <c r="L15" s="135">
        <v>688</v>
      </c>
      <c r="M15" s="135"/>
      <c r="N15" s="135"/>
      <c r="O15" s="136"/>
      <c r="P15" s="122"/>
      <c r="Q15" s="122"/>
      <c r="R15" s="122"/>
      <c r="S15" s="122"/>
    </row>
    <row r="16" spans="1:19" ht="11.25" customHeight="1">
      <c r="A16" s="137"/>
      <c r="B16" s="133"/>
      <c r="C16" s="134">
        <f t="shared" si="0"/>
        <v>20.00001</v>
      </c>
      <c r="D16" s="135">
        <v>1E-05</v>
      </c>
      <c r="E16" s="135">
        <v>4</v>
      </c>
      <c r="F16" s="135"/>
      <c r="G16" s="135"/>
      <c r="H16" s="135">
        <v>4</v>
      </c>
      <c r="I16" s="135">
        <v>4</v>
      </c>
      <c r="J16" s="135">
        <v>4</v>
      </c>
      <c r="K16" s="135"/>
      <c r="L16" s="135">
        <v>4</v>
      </c>
      <c r="M16" s="135"/>
      <c r="N16" s="135"/>
      <c r="O16" s="136"/>
      <c r="P16" s="122"/>
      <c r="Q16" s="122"/>
      <c r="R16" s="122"/>
      <c r="S16" s="122"/>
    </row>
    <row r="17" spans="1:19" ht="11.25" customHeight="1">
      <c r="A17" s="137" t="s">
        <v>38</v>
      </c>
      <c r="B17" s="133">
        <f>SUM(C17/C18)</f>
        <v>0</v>
      </c>
      <c r="C17" s="134">
        <f t="shared" si="0"/>
        <v>0</v>
      </c>
      <c r="D17" s="135">
        <v>0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122"/>
      <c r="Q17" s="122"/>
      <c r="R17" s="122"/>
      <c r="S17" s="122"/>
    </row>
    <row r="18" spans="1:19" ht="11.25" customHeight="1">
      <c r="A18" s="137"/>
      <c r="B18" s="133"/>
      <c r="C18" s="134">
        <f t="shared" si="0"/>
        <v>1E-05</v>
      </c>
      <c r="D18" s="135">
        <v>1E-05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122"/>
      <c r="Q18" s="122"/>
      <c r="R18" s="122"/>
      <c r="S18" s="122"/>
    </row>
    <row r="19" spans="1:19" ht="11.25" customHeight="1">
      <c r="A19" s="137" t="s">
        <v>15</v>
      </c>
      <c r="B19" s="133">
        <f>SUM(C19/C20)</f>
        <v>189.9999136364029</v>
      </c>
      <c r="C19" s="134">
        <f t="shared" si="0"/>
        <v>4180</v>
      </c>
      <c r="D19" s="135">
        <v>0</v>
      </c>
      <c r="E19" s="135"/>
      <c r="F19" s="135"/>
      <c r="G19" s="135">
        <v>734</v>
      </c>
      <c r="H19" s="135">
        <v>735</v>
      </c>
      <c r="I19" s="135"/>
      <c r="J19" s="135">
        <v>871</v>
      </c>
      <c r="K19" s="135">
        <v>505</v>
      </c>
      <c r="L19" s="135"/>
      <c r="M19" s="135">
        <v>539</v>
      </c>
      <c r="N19" s="135"/>
      <c r="O19" s="136">
        <v>796</v>
      </c>
      <c r="P19" s="122"/>
      <c r="Q19" s="122"/>
      <c r="R19" s="122"/>
      <c r="S19" s="122"/>
    </row>
    <row r="20" spans="1:19" ht="11.25" customHeight="1">
      <c r="A20" s="137"/>
      <c r="B20" s="133"/>
      <c r="C20" s="134">
        <f t="shared" si="0"/>
        <v>22.00001</v>
      </c>
      <c r="D20" s="135">
        <v>1E-05</v>
      </c>
      <c r="E20" s="135"/>
      <c r="F20" s="135"/>
      <c r="G20" s="135">
        <v>4</v>
      </c>
      <c r="H20" s="135">
        <v>4</v>
      </c>
      <c r="I20" s="135"/>
      <c r="J20" s="135">
        <v>4</v>
      </c>
      <c r="K20" s="135">
        <v>3</v>
      </c>
      <c r="L20" s="135"/>
      <c r="M20" s="135">
        <v>3</v>
      </c>
      <c r="N20" s="135"/>
      <c r="O20" s="136">
        <v>4</v>
      </c>
      <c r="P20" s="122"/>
      <c r="Q20" s="122"/>
      <c r="R20" s="122"/>
      <c r="S20" s="122"/>
    </row>
    <row r="21" spans="1:19" ht="11.25" customHeight="1">
      <c r="A21" s="137" t="s">
        <v>23</v>
      </c>
      <c r="B21" s="133">
        <f>SUM(C21/C22)</f>
        <v>174.54159394100253</v>
      </c>
      <c r="C21" s="134">
        <f t="shared" si="0"/>
        <v>4189</v>
      </c>
      <c r="D21" s="135">
        <v>0</v>
      </c>
      <c r="E21" s="135">
        <v>716</v>
      </c>
      <c r="F21" s="135">
        <v>723</v>
      </c>
      <c r="G21" s="135"/>
      <c r="H21" s="135">
        <v>672</v>
      </c>
      <c r="I21" s="135">
        <v>311</v>
      </c>
      <c r="J21" s="135"/>
      <c r="K21" s="135">
        <v>507</v>
      </c>
      <c r="L21" s="135"/>
      <c r="M21" s="135">
        <v>144</v>
      </c>
      <c r="N21" s="135">
        <v>780</v>
      </c>
      <c r="O21" s="136">
        <v>336</v>
      </c>
      <c r="P21" s="122"/>
      <c r="Q21" s="122"/>
      <c r="R21" s="122"/>
      <c r="S21" s="122"/>
    </row>
    <row r="22" spans="1:19" ht="11.25" customHeight="1">
      <c r="A22" s="137"/>
      <c r="B22" s="133"/>
      <c r="C22" s="134">
        <f t="shared" si="0"/>
        <v>24.00001</v>
      </c>
      <c r="D22" s="135">
        <v>1E-05</v>
      </c>
      <c r="E22" s="135">
        <v>4</v>
      </c>
      <c r="F22" s="135">
        <v>4</v>
      </c>
      <c r="G22" s="135"/>
      <c r="H22" s="135">
        <v>4</v>
      </c>
      <c r="I22" s="135">
        <v>2</v>
      </c>
      <c r="J22" s="135"/>
      <c r="K22" s="135">
        <v>3</v>
      </c>
      <c r="L22" s="135"/>
      <c r="M22" s="135">
        <v>1</v>
      </c>
      <c r="N22" s="135">
        <v>4</v>
      </c>
      <c r="O22" s="136">
        <v>2</v>
      </c>
      <c r="P22" s="122"/>
      <c r="Q22" s="122"/>
      <c r="R22" s="122"/>
      <c r="S22" s="122"/>
    </row>
    <row r="23" spans="1:19" ht="11.25" customHeight="1">
      <c r="A23" s="137" t="s">
        <v>19</v>
      </c>
      <c r="B23" s="133">
        <f>SUM(C23/C24)</f>
        <v>203.4998728125795</v>
      </c>
      <c r="C23" s="134">
        <f t="shared" si="0"/>
        <v>3256</v>
      </c>
      <c r="D23" s="135">
        <v>0</v>
      </c>
      <c r="E23" s="135"/>
      <c r="F23" s="135"/>
      <c r="G23" s="135"/>
      <c r="H23" s="135"/>
      <c r="I23" s="135"/>
      <c r="J23" s="135"/>
      <c r="K23" s="135">
        <v>809</v>
      </c>
      <c r="L23" s="135">
        <v>773</v>
      </c>
      <c r="M23" s="135">
        <v>855</v>
      </c>
      <c r="N23" s="135"/>
      <c r="O23" s="136">
        <v>819</v>
      </c>
      <c r="P23" s="122"/>
      <c r="Q23" s="122"/>
      <c r="R23" s="122"/>
      <c r="S23" s="122"/>
    </row>
    <row r="24" spans="1:19" ht="11.25" customHeight="1">
      <c r="A24" s="137"/>
      <c r="B24" s="133"/>
      <c r="C24" s="134">
        <f t="shared" si="0"/>
        <v>16.00001</v>
      </c>
      <c r="D24" s="135">
        <v>1E-05</v>
      </c>
      <c r="E24" s="135"/>
      <c r="F24" s="135"/>
      <c r="G24" s="135"/>
      <c r="H24" s="135"/>
      <c r="I24" s="135"/>
      <c r="J24" s="135"/>
      <c r="K24" s="135">
        <v>4</v>
      </c>
      <c r="L24" s="135">
        <v>4</v>
      </c>
      <c r="M24" s="135">
        <v>4</v>
      </c>
      <c r="N24" s="135"/>
      <c r="O24" s="136">
        <v>4</v>
      </c>
      <c r="P24" s="122"/>
      <c r="Q24" s="122"/>
      <c r="R24" s="122"/>
      <c r="S24" s="122"/>
    </row>
    <row r="25" spans="1:19" ht="11.25" customHeight="1">
      <c r="A25" s="137" t="s">
        <v>33</v>
      </c>
      <c r="B25" s="133">
        <f>SUM(C25/C26)</f>
        <v>0</v>
      </c>
      <c r="C25" s="134">
        <f t="shared" si="0"/>
        <v>0</v>
      </c>
      <c r="D25" s="135">
        <v>0</v>
      </c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6"/>
      <c r="P25" s="122"/>
      <c r="Q25" s="122"/>
      <c r="R25" s="122"/>
      <c r="S25" s="122"/>
    </row>
    <row r="26" spans="1:19" ht="11.25" customHeight="1">
      <c r="A26" s="137"/>
      <c r="B26" s="133"/>
      <c r="C26" s="134">
        <f t="shared" si="0"/>
        <v>1E-05</v>
      </c>
      <c r="D26" s="135">
        <v>1E-05</v>
      </c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6"/>
      <c r="P26" s="122"/>
      <c r="Q26" s="122"/>
      <c r="R26" s="122"/>
      <c r="S26" s="122"/>
    </row>
    <row r="27" spans="1:19" ht="11.25" customHeight="1">
      <c r="A27" s="137" t="s">
        <v>20</v>
      </c>
      <c r="B27" s="133">
        <f>SUM(C27/C28)</f>
        <v>187.999906000047</v>
      </c>
      <c r="C27" s="134">
        <f t="shared" si="0"/>
        <v>3760</v>
      </c>
      <c r="D27" s="135">
        <v>0</v>
      </c>
      <c r="E27" s="135"/>
      <c r="F27" s="135">
        <v>753</v>
      </c>
      <c r="G27" s="135">
        <v>753</v>
      </c>
      <c r="H27" s="135"/>
      <c r="I27" s="135"/>
      <c r="J27" s="135"/>
      <c r="K27" s="135"/>
      <c r="L27" s="135">
        <v>749</v>
      </c>
      <c r="M27" s="135">
        <v>770</v>
      </c>
      <c r="N27" s="135">
        <v>735</v>
      </c>
      <c r="O27" s="136"/>
      <c r="P27" s="122"/>
      <c r="Q27" s="122"/>
      <c r="R27" s="122"/>
      <c r="S27" s="122"/>
    </row>
    <row r="28" spans="1:19" ht="11.25" customHeight="1">
      <c r="A28" s="137"/>
      <c r="B28" s="133"/>
      <c r="C28" s="134">
        <f t="shared" si="0"/>
        <v>20.00001</v>
      </c>
      <c r="D28" s="135">
        <v>1E-05</v>
      </c>
      <c r="E28" s="135"/>
      <c r="F28" s="135">
        <v>4</v>
      </c>
      <c r="G28" s="135">
        <v>4</v>
      </c>
      <c r="H28" s="135"/>
      <c r="I28" s="135"/>
      <c r="J28" s="135"/>
      <c r="K28" s="135"/>
      <c r="L28" s="135">
        <v>4</v>
      </c>
      <c r="M28" s="135">
        <v>4</v>
      </c>
      <c r="N28" s="135">
        <v>4</v>
      </c>
      <c r="O28" s="136"/>
      <c r="P28" s="122"/>
      <c r="Q28" s="122"/>
      <c r="R28" s="122"/>
      <c r="S28" s="122"/>
    </row>
    <row r="29" spans="1:19" ht="11.25" customHeight="1">
      <c r="A29" s="137" t="s">
        <v>24</v>
      </c>
      <c r="B29" s="133">
        <f>SUM(C29/C30)</f>
        <v>143.99856001439986</v>
      </c>
      <c r="C29" s="134">
        <f t="shared" si="0"/>
        <v>144</v>
      </c>
      <c r="D29" s="135">
        <v>0</v>
      </c>
      <c r="E29" s="135"/>
      <c r="F29" s="135"/>
      <c r="G29" s="135"/>
      <c r="H29" s="135">
        <v>144</v>
      </c>
      <c r="I29" s="135"/>
      <c r="J29" s="135"/>
      <c r="K29" s="135"/>
      <c r="L29" s="135"/>
      <c r="M29" s="135"/>
      <c r="N29" s="135"/>
      <c r="O29" s="136"/>
      <c r="P29" s="122"/>
      <c r="Q29" s="122"/>
      <c r="R29" s="122"/>
      <c r="S29" s="122"/>
    </row>
    <row r="30" spans="1:19" ht="11.25" customHeight="1">
      <c r="A30" s="137"/>
      <c r="B30" s="133"/>
      <c r="C30" s="134">
        <f t="shared" si="0"/>
        <v>1.00001</v>
      </c>
      <c r="D30" s="135">
        <v>1E-05</v>
      </c>
      <c r="E30" s="135"/>
      <c r="F30" s="135"/>
      <c r="G30" s="135"/>
      <c r="H30" s="135">
        <v>1</v>
      </c>
      <c r="I30" s="135"/>
      <c r="J30" s="135"/>
      <c r="K30" s="135"/>
      <c r="L30" s="135"/>
      <c r="M30" s="135"/>
      <c r="N30" s="135"/>
      <c r="O30" s="136"/>
      <c r="P30" s="122"/>
      <c r="Q30" s="122"/>
      <c r="R30" s="122"/>
      <c r="S30" s="122"/>
    </row>
    <row r="31" spans="1:19" ht="11.25" customHeight="1">
      <c r="A31" s="137" t="s">
        <v>36</v>
      </c>
      <c r="B31" s="133">
        <f>SUM(C31/C32)</f>
        <v>0</v>
      </c>
      <c r="C31" s="134">
        <f t="shared" si="0"/>
        <v>0</v>
      </c>
      <c r="D31" s="135">
        <v>0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6"/>
      <c r="P31" s="122"/>
      <c r="Q31" s="122"/>
      <c r="R31" s="122"/>
      <c r="S31" s="122"/>
    </row>
    <row r="32" spans="1:19" ht="11.25" customHeight="1">
      <c r="A32" s="137"/>
      <c r="B32" s="133"/>
      <c r="C32" s="134">
        <f t="shared" si="0"/>
        <v>1E-05</v>
      </c>
      <c r="D32" s="135">
        <v>1E-05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6"/>
      <c r="P32" s="122"/>
      <c r="Q32" s="122"/>
      <c r="R32" s="122"/>
      <c r="S32" s="122"/>
    </row>
    <row r="33" spans="1:19" ht="11.25" customHeight="1">
      <c r="A33" s="137" t="s">
        <v>14</v>
      </c>
      <c r="B33" s="133">
        <f>SUM(C33/C34)</f>
        <v>198.30227946458615</v>
      </c>
      <c r="C33" s="134">
        <f t="shared" si="0"/>
        <v>8527</v>
      </c>
      <c r="D33" s="135">
        <v>0</v>
      </c>
      <c r="E33" s="135">
        <v>496</v>
      </c>
      <c r="F33" s="135">
        <v>746</v>
      </c>
      <c r="G33" s="135">
        <v>762</v>
      </c>
      <c r="H33" s="135">
        <v>643</v>
      </c>
      <c r="I33" s="135">
        <v>857</v>
      </c>
      <c r="J33" s="135">
        <v>859</v>
      </c>
      <c r="K33" s="135">
        <v>835</v>
      </c>
      <c r="L33" s="135">
        <v>816</v>
      </c>
      <c r="M33" s="135">
        <v>812</v>
      </c>
      <c r="N33" s="135">
        <v>816</v>
      </c>
      <c r="O33" s="136">
        <v>885</v>
      </c>
      <c r="P33" s="122"/>
      <c r="Q33" s="122"/>
      <c r="R33" s="122"/>
      <c r="S33" s="122"/>
    </row>
    <row r="34" spans="1:19" ht="11.25" customHeight="1">
      <c r="A34" s="137"/>
      <c r="B34" s="133"/>
      <c r="C34" s="134">
        <f t="shared" si="0"/>
        <v>43.00001</v>
      </c>
      <c r="D34" s="135">
        <v>1E-05</v>
      </c>
      <c r="E34" s="135">
        <v>3</v>
      </c>
      <c r="F34" s="135">
        <v>4</v>
      </c>
      <c r="G34" s="135">
        <v>4</v>
      </c>
      <c r="H34" s="135">
        <v>4</v>
      </c>
      <c r="I34" s="135">
        <v>4</v>
      </c>
      <c r="J34" s="135">
        <v>4</v>
      </c>
      <c r="K34" s="135">
        <v>4</v>
      </c>
      <c r="L34" s="135">
        <v>4</v>
      </c>
      <c r="M34" s="135">
        <v>4</v>
      </c>
      <c r="N34" s="135">
        <v>4</v>
      </c>
      <c r="O34" s="136">
        <v>4</v>
      </c>
      <c r="P34" s="122"/>
      <c r="Q34" s="138"/>
      <c r="R34" s="122"/>
      <c r="S34" s="122"/>
    </row>
    <row r="35" spans="1:19" ht="11.25" customHeight="1">
      <c r="A35" s="137" t="s">
        <v>31</v>
      </c>
      <c r="B35" s="133">
        <f>SUM(C35/C36)</f>
        <v>0</v>
      </c>
      <c r="C35" s="134">
        <f aca="true" t="shared" si="1" ref="C35:C66">SUM(D35:Q35)</f>
        <v>0</v>
      </c>
      <c r="D35" s="135">
        <v>0</v>
      </c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6"/>
      <c r="P35" s="122"/>
      <c r="Q35" s="122"/>
      <c r="R35" s="122"/>
      <c r="S35" s="122"/>
    </row>
    <row r="36" spans="1:19" ht="11.25" customHeight="1">
      <c r="A36" s="137"/>
      <c r="B36" s="133"/>
      <c r="C36" s="134">
        <f t="shared" si="1"/>
        <v>1E-05</v>
      </c>
      <c r="D36" s="135">
        <v>1E-05</v>
      </c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6"/>
      <c r="P36" s="122"/>
      <c r="Q36" s="122"/>
      <c r="R36" s="122"/>
      <c r="S36" s="122"/>
    </row>
    <row r="37" spans="1:19" ht="11.25" customHeight="1">
      <c r="A37" s="137" t="s">
        <v>39</v>
      </c>
      <c r="B37" s="133">
        <f>SUM(C37/C38)</f>
        <v>0</v>
      </c>
      <c r="C37" s="134">
        <f t="shared" si="1"/>
        <v>0</v>
      </c>
      <c r="D37" s="135">
        <v>0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6"/>
      <c r="P37" s="122"/>
      <c r="Q37" s="122"/>
      <c r="R37" s="122"/>
      <c r="S37" s="122"/>
    </row>
    <row r="38" spans="1:19" ht="11.25" customHeight="1">
      <c r="A38" s="137"/>
      <c r="B38" s="133"/>
      <c r="C38" s="134">
        <f t="shared" si="1"/>
        <v>1E-05</v>
      </c>
      <c r="D38" s="135">
        <v>1E-05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6"/>
      <c r="P38" s="122"/>
      <c r="Q38" s="122"/>
      <c r="R38" s="122"/>
      <c r="S38" s="122"/>
    </row>
    <row r="39" spans="1:19" ht="11.25" customHeight="1">
      <c r="A39" s="137" t="s">
        <v>25</v>
      </c>
      <c r="B39" s="133">
        <f>SUM(C39/C40)</f>
        <v>166.42833367380905</v>
      </c>
      <c r="C39" s="134">
        <f t="shared" si="1"/>
        <v>1165</v>
      </c>
      <c r="D39" s="135">
        <v>0</v>
      </c>
      <c r="E39" s="135"/>
      <c r="F39" s="135">
        <v>555</v>
      </c>
      <c r="G39" s="135">
        <v>610</v>
      </c>
      <c r="H39" s="135"/>
      <c r="I39" s="135"/>
      <c r="J39" s="135"/>
      <c r="K39" s="135"/>
      <c r="L39" s="135"/>
      <c r="M39" s="135"/>
      <c r="N39" s="135"/>
      <c r="O39" s="136"/>
      <c r="P39" s="122"/>
      <c r="Q39" s="122"/>
      <c r="R39" s="122"/>
      <c r="S39" s="122"/>
    </row>
    <row r="40" spans="1:19" ht="11.25" customHeight="1">
      <c r="A40" s="137"/>
      <c r="B40" s="133"/>
      <c r="C40" s="134">
        <f t="shared" si="1"/>
        <v>7.00001</v>
      </c>
      <c r="D40" s="135">
        <v>1E-05</v>
      </c>
      <c r="E40" s="135"/>
      <c r="F40" s="135">
        <v>3</v>
      </c>
      <c r="G40" s="135">
        <v>4</v>
      </c>
      <c r="H40" s="135"/>
      <c r="I40" s="135"/>
      <c r="J40" s="135"/>
      <c r="K40" s="135"/>
      <c r="L40" s="135"/>
      <c r="M40" s="135"/>
      <c r="N40" s="135"/>
      <c r="O40" s="136"/>
      <c r="P40" s="122"/>
      <c r="Q40" s="122"/>
      <c r="R40" s="122"/>
      <c r="S40" s="122"/>
    </row>
    <row r="41" spans="1:19" ht="11.25" customHeight="1">
      <c r="A41" s="137" t="s">
        <v>22</v>
      </c>
      <c r="B41" s="133">
        <f>SUM(C41/C42)</f>
        <v>185.35283214539285</v>
      </c>
      <c r="C41" s="134">
        <f t="shared" si="1"/>
        <v>3151</v>
      </c>
      <c r="D41" s="135">
        <v>0</v>
      </c>
      <c r="E41" s="135">
        <v>738</v>
      </c>
      <c r="F41" s="135"/>
      <c r="G41" s="135"/>
      <c r="H41" s="135"/>
      <c r="I41" s="135">
        <v>593</v>
      </c>
      <c r="J41" s="135">
        <v>774</v>
      </c>
      <c r="K41" s="135">
        <v>342</v>
      </c>
      <c r="L41" s="135">
        <v>178</v>
      </c>
      <c r="M41" s="135"/>
      <c r="N41" s="135">
        <v>526</v>
      </c>
      <c r="O41" s="136"/>
      <c r="P41" s="122"/>
      <c r="Q41" s="122"/>
      <c r="R41" s="122"/>
      <c r="S41" s="122"/>
    </row>
    <row r="42" spans="1:19" ht="11.25" customHeight="1">
      <c r="A42" s="137"/>
      <c r="B42" s="133"/>
      <c r="C42" s="134">
        <f t="shared" si="1"/>
        <v>17.00001</v>
      </c>
      <c r="D42" s="135">
        <v>1E-05</v>
      </c>
      <c r="E42" s="135">
        <v>4</v>
      </c>
      <c r="F42" s="135"/>
      <c r="G42" s="135"/>
      <c r="H42" s="135"/>
      <c r="I42" s="135">
        <v>3</v>
      </c>
      <c r="J42" s="135">
        <v>4</v>
      </c>
      <c r="K42" s="135">
        <v>2</v>
      </c>
      <c r="L42" s="135">
        <v>1</v>
      </c>
      <c r="M42" s="135"/>
      <c r="N42" s="135">
        <v>3</v>
      </c>
      <c r="O42" s="136"/>
      <c r="P42" s="122"/>
      <c r="Q42" s="122"/>
      <c r="R42" s="122"/>
      <c r="S42" s="122"/>
    </row>
    <row r="43" spans="1:19" ht="11.25" customHeight="1">
      <c r="A43" s="140" t="s">
        <v>16</v>
      </c>
      <c r="B43" s="133">
        <f>SUM(C43/C44)</f>
        <v>187.27495318126168</v>
      </c>
      <c r="C43" s="134">
        <f t="shared" si="1"/>
        <v>7491</v>
      </c>
      <c r="D43" s="135">
        <v>0</v>
      </c>
      <c r="E43" s="135">
        <v>756</v>
      </c>
      <c r="F43" s="135">
        <v>737</v>
      </c>
      <c r="G43" s="135">
        <v>714</v>
      </c>
      <c r="H43" s="135">
        <v>840</v>
      </c>
      <c r="I43" s="135">
        <v>746</v>
      </c>
      <c r="J43" s="135">
        <v>778</v>
      </c>
      <c r="K43" s="135">
        <v>725</v>
      </c>
      <c r="L43" s="135"/>
      <c r="M43" s="135">
        <v>701</v>
      </c>
      <c r="N43" s="135">
        <v>781</v>
      </c>
      <c r="O43" s="136">
        <v>713</v>
      </c>
      <c r="P43" s="122"/>
      <c r="Q43" s="122"/>
      <c r="R43" s="122"/>
      <c r="S43" s="122"/>
    </row>
    <row r="44" spans="1:19" ht="11.25" customHeight="1">
      <c r="A44" s="140"/>
      <c r="B44" s="133"/>
      <c r="C44" s="134">
        <f t="shared" si="1"/>
        <v>40.00001</v>
      </c>
      <c r="D44" s="135">
        <v>1E-05</v>
      </c>
      <c r="E44" s="135">
        <v>4</v>
      </c>
      <c r="F44" s="135">
        <v>4</v>
      </c>
      <c r="G44" s="135">
        <v>4</v>
      </c>
      <c r="H44" s="135">
        <v>4</v>
      </c>
      <c r="I44" s="135">
        <v>4</v>
      </c>
      <c r="J44" s="135">
        <v>4</v>
      </c>
      <c r="K44" s="135">
        <v>4</v>
      </c>
      <c r="L44" s="135"/>
      <c r="M44" s="135">
        <v>4</v>
      </c>
      <c r="N44" s="135">
        <v>4</v>
      </c>
      <c r="O44" s="136">
        <v>4</v>
      </c>
      <c r="P44" s="122"/>
      <c r="Q44" s="122"/>
      <c r="R44" s="122"/>
      <c r="S44" s="122"/>
    </row>
    <row r="45" spans="1:19" ht="11.25" customHeight="1">
      <c r="A45" s="140" t="s">
        <v>30</v>
      </c>
      <c r="B45" s="133">
        <f>SUM(C45/C46)</f>
        <v>0</v>
      </c>
      <c r="C45" s="134">
        <f t="shared" si="1"/>
        <v>0</v>
      </c>
      <c r="D45" s="135">
        <v>0</v>
      </c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  <c r="P45" s="122"/>
      <c r="Q45" s="122"/>
      <c r="R45" s="122"/>
      <c r="S45" s="122"/>
    </row>
    <row r="46" spans="1:19" ht="11.25" customHeight="1">
      <c r="A46" s="132"/>
      <c r="B46" s="141"/>
      <c r="C46" s="142">
        <f t="shared" si="1"/>
        <v>1E-05</v>
      </c>
      <c r="D46" s="135">
        <v>1E-05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6"/>
      <c r="P46" s="122"/>
      <c r="Q46" s="122"/>
      <c r="R46" s="122"/>
      <c r="S46" s="122"/>
    </row>
    <row r="47" spans="1:19" ht="11.25" customHeight="1">
      <c r="A47" s="137" t="s">
        <v>29</v>
      </c>
      <c r="B47" s="133">
        <f>SUM(C47/C48)</f>
        <v>0</v>
      </c>
      <c r="C47" s="134">
        <f t="shared" si="1"/>
        <v>0</v>
      </c>
      <c r="D47" s="135">
        <v>0</v>
      </c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6"/>
      <c r="P47" s="122"/>
      <c r="Q47" s="122"/>
      <c r="R47" s="122"/>
      <c r="S47" s="122"/>
    </row>
    <row r="48" spans="1:19" ht="11.25" customHeight="1">
      <c r="A48" s="137"/>
      <c r="B48" s="133"/>
      <c r="C48" s="134">
        <f t="shared" si="1"/>
        <v>1E-05</v>
      </c>
      <c r="D48" s="135">
        <v>1E-05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  <c r="P48" s="122"/>
      <c r="Q48" s="122"/>
      <c r="R48" s="122"/>
      <c r="S48" s="122"/>
    </row>
    <row r="49" spans="1:19" ht="11.25" customHeight="1">
      <c r="A49" s="137" t="s">
        <v>26</v>
      </c>
      <c r="B49" s="133">
        <f>SUM(C49/C50)</f>
        <v>0</v>
      </c>
      <c r="C49" s="134">
        <f t="shared" si="1"/>
        <v>0</v>
      </c>
      <c r="D49" s="135">
        <v>0</v>
      </c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6"/>
      <c r="P49" s="122"/>
      <c r="Q49" s="122"/>
      <c r="R49" s="122"/>
      <c r="S49" s="122"/>
    </row>
    <row r="50" spans="1:19" ht="11.25" customHeight="1">
      <c r="A50" s="137"/>
      <c r="B50" s="133"/>
      <c r="C50" s="134">
        <f t="shared" si="1"/>
        <v>1E-05</v>
      </c>
      <c r="D50" s="135">
        <v>1E-05</v>
      </c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6"/>
      <c r="P50" s="122"/>
      <c r="Q50" s="122"/>
      <c r="R50" s="122"/>
      <c r="S50" s="122"/>
    </row>
    <row r="51" spans="1:19" ht="11.25" customHeight="1">
      <c r="A51" s="137" t="s">
        <v>32</v>
      </c>
      <c r="B51" s="133">
        <f>SUM(C51/C52)</f>
        <v>0</v>
      </c>
      <c r="C51" s="134">
        <f t="shared" si="1"/>
        <v>0</v>
      </c>
      <c r="D51" s="135">
        <v>0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6"/>
      <c r="P51" s="122"/>
      <c r="Q51" s="122"/>
      <c r="R51" s="122"/>
      <c r="S51" s="122"/>
    </row>
    <row r="52" spans="1:19" ht="11.25" customHeight="1">
      <c r="A52" s="137"/>
      <c r="B52" s="133"/>
      <c r="C52" s="134">
        <f t="shared" si="1"/>
        <v>1E-05</v>
      </c>
      <c r="D52" s="135">
        <v>1E-05</v>
      </c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6"/>
      <c r="P52" s="122"/>
      <c r="Q52" s="122"/>
      <c r="R52" s="122"/>
      <c r="S52" s="122"/>
    </row>
    <row r="53" spans="1:19" ht="11.25" customHeight="1">
      <c r="A53" s="137" t="s">
        <v>35</v>
      </c>
      <c r="B53" s="133">
        <f>SUM(C53/C54)</f>
        <v>0</v>
      </c>
      <c r="C53" s="134">
        <f t="shared" si="1"/>
        <v>0</v>
      </c>
      <c r="D53" s="135">
        <v>0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6"/>
      <c r="P53" s="122"/>
      <c r="Q53" s="122"/>
      <c r="R53" s="122"/>
      <c r="S53" s="122"/>
    </row>
    <row r="54" spans="1:19" ht="11.25" customHeight="1">
      <c r="A54" s="137"/>
      <c r="B54" s="133"/>
      <c r="C54" s="134">
        <f t="shared" si="1"/>
        <v>1E-05</v>
      </c>
      <c r="D54" s="135">
        <v>1E-05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6"/>
      <c r="P54" s="122"/>
      <c r="Q54" s="122"/>
      <c r="R54" s="122"/>
      <c r="S54" s="122"/>
    </row>
    <row r="55" spans="1:19" ht="11.25" customHeight="1">
      <c r="A55" s="137" t="s">
        <v>34</v>
      </c>
      <c r="B55" s="133">
        <f>SUM(C55/C56)</f>
        <v>0</v>
      </c>
      <c r="C55" s="134">
        <f t="shared" si="1"/>
        <v>0</v>
      </c>
      <c r="D55" s="135">
        <v>0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6"/>
      <c r="P55" s="122"/>
      <c r="Q55" s="122"/>
      <c r="R55" s="122"/>
      <c r="S55" s="122"/>
    </row>
    <row r="56" spans="1:19" ht="11.25" customHeight="1">
      <c r="A56" s="137"/>
      <c r="B56" s="133"/>
      <c r="C56" s="134">
        <f t="shared" si="1"/>
        <v>1E-05</v>
      </c>
      <c r="D56" s="135">
        <v>1E-05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6"/>
      <c r="P56" s="122"/>
      <c r="Q56" s="122"/>
      <c r="R56" s="122"/>
      <c r="S56" s="122"/>
    </row>
    <row r="57" spans="1:19" ht="11.25" customHeight="1">
      <c r="A57" s="137" t="s">
        <v>28</v>
      </c>
      <c r="B57" s="133">
        <f>SUM(C57/C58)</f>
        <v>0</v>
      </c>
      <c r="C57" s="134">
        <f t="shared" si="1"/>
        <v>0</v>
      </c>
      <c r="D57" s="135">
        <v>0</v>
      </c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6"/>
      <c r="P57" s="122"/>
      <c r="Q57" s="122"/>
      <c r="R57" s="122"/>
      <c r="S57" s="122"/>
    </row>
    <row r="58" spans="1:19" ht="11.25" customHeight="1">
      <c r="A58" s="137"/>
      <c r="B58" s="133"/>
      <c r="C58" s="134">
        <f t="shared" si="1"/>
        <v>1E-05</v>
      </c>
      <c r="D58" s="135">
        <v>1E-05</v>
      </c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6"/>
      <c r="P58" s="122"/>
      <c r="Q58" s="122"/>
      <c r="R58" s="122"/>
      <c r="S58" s="122"/>
    </row>
    <row r="59" spans="1:28" ht="12" customHeight="1">
      <c r="A59" s="143" t="s">
        <v>65</v>
      </c>
      <c r="B59" s="144">
        <f>SUM(E59:S59)</f>
        <v>67285</v>
      </c>
      <c r="C59" s="145" t="s">
        <v>66</v>
      </c>
      <c r="D59" s="146">
        <f>SUM(D3+D5+D7+D47+D9+D11+D13+D15+D17+D19+D21+D23+D25+D49+D51+D27+D29+D55+D31+D33+D35+D57+D37+D39+D41+D43+D45)</f>
        <v>0</v>
      </c>
      <c r="E59" s="146">
        <f aca="true" t="shared" si="2" ref="E59:O59">SUM(E3+E5+E7+E47+E9+E11+E13+E15+E17+E19+E21+E23+E25+E49+E51+E27+E29+E55+E31+E33+E35+E57+E37+E39+E41+E43+E45+E53)</f>
        <v>6002</v>
      </c>
      <c r="F59" s="146">
        <f t="shared" si="2"/>
        <v>6154</v>
      </c>
      <c r="G59" s="146">
        <f t="shared" si="2"/>
        <v>5729</v>
      </c>
      <c r="H59" s="146">
        <f t="shared" si="2"/>
        <v>5731</v>
      </c>
      <c r="I59" s="146">
        <f t="shared" si="2"/>
        <v>6254</v>
      </c>
      <c r="J59" s="146">
        <f t="shared" si="2"/>
        <v>6377</v>
      </c>
      <c r="K59" s="146">
        <f t="shared" si="2"/>
        <v>6149</v>
      </c>
      <c r="L59" s="146">
        <f t="shared" si="2"/>
        <v>6163</v>
      </c>
      <c r="M59" s="146">
        <f t="shared" si="2"/>
        <v>6473</v>
      </c>
      <c r="N59" s="146">
        <f t="shared" si="2"/>
        <v>6110</v>
      </c>
      <c r="O59" s="147">
        <f t="shared" si="2"/>
        <v>6143</v>
      </c>
      <c r="P59" s="122"/>
      <c r="Q59" s="122"/>
      <c r="R59" s="122"/>
      <c r="S59" s="122"/>
      <c r="AB59" s="148"/>
    </row>
    <row r="60" spans="1:19" ht="12" customHeight="1">
      <c r="A60" s="149"/>
      <c r="B60" s="150"/>
      <c r="C60" s="151" t="s">
        <v>67</v>
      </c>
      <c r="D60" s="135"/>
      <c r="E60" s="135">
        <v>5769</v>
      </c>
      <c r="F60" s="135">
        <v>6233</v>
      </c>
      <c r="G60" s="135">
        <v>5953</v>
      </c>
      <c r="H60" s="135">
        <v>5614</v>
      </c>
      <c r="I60" s="135">
        <v>6365</v>
      </c>
      <c r="J60" s="135">
        <v>6132</v>
      </c>
      <c r="K60" s="135">
        <v>5130</v>
      </c>
      <c r="L60" s="135">
        <v>5935</v>
      </c>
      <c r="M60" s="135">
        <v>6698</v>
      </c>
      <c r="N60" s="135">
        <v>6763</v>
      </c>
      <c r="O60" s="136">
        <v>6123</v>
      </c>
      <c r="P60" s="122"/>
      <c r="Q60" s="122"/>
      <c r="R60" s="122"/>
      <c r="S60" s="122"/>
    </row>
    <row r="61" spans="1:21" ht="12" customHeight="1">
      <c r="A61" s="152" t="s">
        <v>68</v>
      </c>
      <c r="B61" s="153">
        <f>SUM(E61:S61)</f>
        <v>570</v>
      </c>
      <c r="C61" s="151" t="s">
        <v>69</v>
      </c>
      <c r="D61" s="135">
        <f aca="true" t="shared" si="3" ref="D61:O61">D59-D60</f>
        <v>0</v>
      </c>
      <c r="E61" s="135">
        <f t="shared" si="3"/>
        <v>233</v>
      </c>
      <c r="F61" s="135">
        <f t="shared" si="3"/>
        <v>-79</v>
      </c>
      <c r="G61" s="135">
        <f t="shared" si="3"/>
        <v>-224</v>
      </c>
      <c r="H61" s="135">
        <f t="shared" si="3"/>
        <v>117</v>
      </c>
      <c r="I61" s="135">
        <f t="shared" si="3"/>
        <v>-111</v>
      </c>
      <c r="J61" s="135">
        <f t="shared" si="3"/>
        <v>245</v>
      </c>
      <c r="K61" s="135">
        <f t="shared" si="3"/>
        <v>1019</v>
      </c>
      <c r="L61" s="135">
        <f t="shared" si="3"/>
        <v>228</v>
      </c>
      <c r="M61" s="135">
        <f t="shared" si="3"/>
        <v>-225</v>
      </c>
      <c r="N61" s="135">
        <f t="shared" si="3"/>
        <v>-653</v>
      </c>
      <c r="O61" s="136">
        <f t="shared" si="3"/>
        <v>20</v>
      </c>
      <c r="P61" s="122"/>
      <c r="Q61" s="122"/>
      <c r="R61" s="122"/>
      <c r="S61" s="122"/>
      <c r="U61" s="154"/>
    </row>
    <row r="62" spans="1:19" ht="12" customHeight="1">
      <c r="A62" s="149" t="s">
        <v>70</v>
      </c>
      <c r="B62" s="155">
        <f>SUM(E62:S62)</f>
        <v>114</v>
      </c>
      <c r="C62" s="151" t="s">
        <v>66</v>
      </c>
      <c r="D62" s="135"/>
      <c r="E62" s="156">
        <v>10</v>
      </c>
      <c r="F62" s="156">
        <v>10</v>
      </c>
      <c r="G62" s="156">
        <v>8</v>
      </c>
      <c r="H62" s="156">
        <v>10</v>
      </c>
      <c r="I62" s="156">
        <v>10</v>
      </c>
      <c r="J62" s="156">
        <v>11</v>
      </c>
      <c r="K62" s="156">
        <v>17</v>
      </c>
      <c r="L62" s="156">
        <v>13</v>
      </c>
      <c r="M62" s="156">
        <v>9</v>
      </c>
      <c r="N62" s="156">
        <v>6</v>
      </c>
      <c r="O62" s="157">
        <v>10</v>
      </c>
      <c r="P62" s="138"/>
      <c r="Q62" s="138"/>
      <c r="R62" s="138"/>
      <c r="S62" s="138"/>
    </row>
    <row r="63" spans="1:21" ht="12" customHeight="1">
      <c r="A63" s="149" t="s">
        <v>70</v>
      </c>
      <c r="B63" s="155">
        <f>SUM(E63:S63)</f>
        <v>103</v>
      </c>
      <c r="C63" s="151" t="s">
        <v>67</v>
      </c>
      <c r="D63" s="135"/>
      <c r="E63" s="135">
        <v>10</v>
      </c>
      <c r="F63" s="135">
        <v>9</v>
      </c>
      <c r="G63" s="135">
        <v>12</v>
      </c>
      <c r="H63" s="135">
        <v>10</v>
      </c>
      <c r="I63" s="135">
        <v>10</v>
      </c>
      <c r="J63" s="135">
        <v>8</v>
      </c>
      <c r="K63" s="135">
        <v>3</v>
      </c>
      <c r="L63" s="135">
        <v>7</v>
      </c>
      <c r="M63" s="135">
        <v>11</v>
      </c>
      <c r="N63" s="135">
        <v>13</v>
      </c>
      <c r="O63" s="136">
        <v>10</v>
      </c>
      <c r="P63" s="122"/>
      <c r="Q63" s="122"/>
      <c r="R63" s="122"/>
      <c r="S63" s="122"/>
      <c r="U63" s="158"/>
    </row>
    <row r="64" spans="1:19" ht="12" customHeight="1">
      <c r="A64" s="149" t="s">
        <v>71</v>
      </c>
      <c r="B64" s="155">
        <f>SUM(E64:S64)</f>
        <v>12</v>
      </c>
      <c r="C64" s="151"/>
      <c r="D64" s="135"/>
      <c r="E64" s="135">
        <v>1</v>
      </c>
      <c r="F64" s="135">
        <v>2</v>
      </c>
      <c r="G64" s="135">
        <v>0</v>
      </c>
      <c r="H64" s="135">
        <v>1</v>
      </c>
      <c r="I64" s="135">
        <v>1</v>
      </c>
      <c r="J64" s="135">
        <v>2</v>
      </c>
      <c r="K64" s="135">
        <v>2</v>
      </c>
      <c r="L64" s="135">
        <v>2</v>
      </c>
      <c r="M64" s="135">
        <v>0</v>
      </c>
      <c r="N64" s="135">
        <v>0</v>
      </c>
      <c r="O64" s="136">
        <v>1</v>
      </c>
      <c r="P64" s="122"/>
      <c r="Q64" s="122"/>
      <c r="R64" s="122"/>
      <c r="S64" s="122"/>
    </row>
    <row r="65" spans="1:21" ht="11.25">
      <c r="A65" s="159" t="s">
        <v>72</v>
      </c>
      <c r="B65" s="160">
        <f>SUM(E65:S65)</f>
        <v>352</v>
      </c>
      <c r="C65" s="161"/>
      <c r="D65" s="162"/>
      <c r="E65" s="162">
        <f aca="true" t="shared" si="4" ref="E65:O65">E4+E6+E8+E48+E10+E12+E14+E16+E18+E20+E22+E24+E26+E50+E52+E28+E30+E56+E32+E34+E36+E58+E38+E40+E42+E44+E46+E54</f>
        <v>32</v>
      </c>
      <c r="F65" s="162">
        <f t="shared" si="4"/>
        <v>32</v>
      </c>
      <c r="G65" s="162">
        <f t="shared" si="4"/>
        <v>32</v>
      </c>
      <c r="H65" s="162">
        <f t="shared" si="4"/>
        <v>32</v>
      </c>
      <c r="I65" s="162">
        <f t="shared" si="4"/>
        <v>32</v>
      </c>
      <c r="J65" s="162">
        <f t="shared" si="4"/>
        <v>32</v>
      </c>
      <c r="K65" s="162">
        <f t="shared" si="4"/>
        <v>32</v>
      </c>
      <c r="L65" s="162">
        <f t="shared" si="4"/>
        <v>32</v>
      </c>
      <c r="M65" s="162">
        <f t="shared" si="4"/>
        <v>32</v>
      </c>
      <c r="N65" s="162">
        <f t="shared" si="4"/>
        <v>32</v>
      </c>
      <c r="O65" s="163">
        <f t="shared" si="4"/>
        <v>32</v>
      </c>
      <c r="P65" s="122"/>
      <c r="Q65" s="122"/>
      <c r="R65" s="122"/>
      <c r="S65" s="122"/>
      <c r="U65" s="158"/>
    </row>
    <row r="66" spans="16:19" ht="11.25">
      <c r="P66" s="122"/>
      <c r="Q66" s="122"/>
      <c r="R66" s="122"/>
      <c r="S66" s="122"/>
    </row>
  </sheetData>
  <sheetProtection selectLockedCells="1" selectUnlockedCells="1"/>
  <printOptions gridLines="1"/>
  <pageMargins left="0.7083333333333334" right="0" top="0.9840277777777777" bottom="0.5902777777777778" header="0.5118055555555555" footer="0.5118055555555555"/>
  <pageSetup horizontalDpi="300" verticalDpi="300" orientation="portrait" paperSize="9" scale="85"/>
  <headerFooter alignWithMargins="0">
    <oddHeader>&amp;C&amp;F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66"/>
  <sheetViews>
    <sheetView showGridLines="0" zoomScale="125" zoomScaleNormal="125" zoomScalePageLayoutView="0" workbookViewId="0" topLeftCell="A1">
      <pane xSplit="3" topLeftCell="D1" activePane="topRight" state="frozen"/>
      <selection pane="topLeft" activeCell="A1" sqref="A1"/>
      <selection pane="topRight" activeCell="A7" sqref="A7"/>
    </sheetView>
  </sheetViews>
  <sheetFormatPr defaultColWidth="9.140625" defaultRowHeight="12.75"/>
  <cols>
    <col min="1" max="1" width="16.7109375" style="114" customWidth="1"/>
    <col min="2" max="2" width="7.7109375" style="115" customWidth="1"/>
    <col min="3" max="3" width="8.7109375" style="115" customWidth="1"/>
    <col min="4" max="4" width="0" style="115" hidden="1" customWidth="1"/>
    <col min="5" max="5" width="6.140625" style="115" customWidth="1"/>
    <col min="6" max="6" width="6.7109375" style="115" customWidth="1"/>
    <col min="7" max="8" width="6.28125" style="115" customWidth="1"/>
    <col min="9" max="9" width="6.421875" style="115" customWidth="1"/>
    <col min="10" max="10" width="6.7109375" style="115" customWidth="1"/>
    <col min="11" max="11" width="5.28125" style="115" customWidth="1"/>
    <col min="12" max="12" width="5.7109375" style="115" customWidth="1"/>
    <col min="13" max="13" width="6.00390625" style="115" customWidth="1"/>
    <col min="14" max="14" width="6.57421875" style="115" customWidth="1"/>
    <col min="15" max="15" width="5.28125" style="115" customWidth="1"/>
    <col min="16" max="16" width="0.85546875" style="115" customWidth="1"/>
    <col min="17" max="21" width="4.7109375" style="115" customWidth="1"/>
    <col min="22" max="22" width="9.140625" style="164" customWidth="1"/>
    <col min="23" max="23" width="9.140625" style="165" customWidth="1"/>
    <col min="24" max="24" width="9.140625" style="107" customWidth="1"/>
    <col min="25" max="25" width="9.7109375" style="115" customWidth="1"/>
    <col min="26" max="30" width="5.00390625" style="115" customWidth="1"/>
    <col min="31" max="32" width="0" style="115" hidden="1" customWidth="1"/>
    <col min="33" max="33" width="5.00390625" style="116" customWidth="1"/>
    <col min="34" max="34" width="7.7109375" style="116" customWidth="1"/>
    <col min="35" max="35" width="5.00390625" style="116" customWidth="1"/>
    <col min="36" max="16384" width="9.140625" style="116" customWidth="1"/>
  </cols>
  <sheetData>
    <row r="1" spans="1:21" ht="11.25" customHeight="1">
      <c r="A1" s="117" t="s">
        <v>50</v>
      </c>
      <c r="B1" s="118" t="s">
        <v>51</v>
      </c>
      <c r="C1" s="119" t="s">
        <v>52</v>
      </c>
      <c r="D1" s="120"/>
      <c r="E1" s="120">
        <v>5</v>
      </c>
      <c r="F1" s="120">
        <v>5</v>
      </c>
      <c r="G1" s="120">
        <v>10</v>
      </c>
      <c r="H1" s="120">
        <v>10</v>
      </c>
      <c r="I1" s="120">
        <v>11</v>
      </c>
      <c r="J1" s="120">
        <v>11</v>
      </c>
      <c r="K1" s="120">
        <v>15</v>
      </c>
      <c r="L1" s="120">
        <v>18</v>
      </c>
      <c r="M1" s="120">
        <v>18</v>
      </c>
      <c r="N1" s="120">
        <v>20</v>
      </c>
      <c r="O1" s="120">
        <v>20</v>
      </c>
      <c r="P1" s="166"/>
      <c r="T1" s="122"/>
      <c r="U1" s="122"/>
    </row>
    <row r="2" spans="1:21" ht="11.25" customHeight="1">
      <c r="A2" s="123"/>
      <c r="B2" s="124" t="s">
        <v>9</v>
      </c>
      <c r="C2" s="124" t="s">
        <v>73</v>
      </c>
      <c r="D2" s="122"/>
      <c r="E2" s="125" t="s">
        <v>74</v>
      </c>
      <c r="F2" s="125" t="s">
        <v>75</v>
      </c>
      <c r="G2" s="125" t="s">
        <v>61</v>
      </c>
      <c r="H2" s="125" t="s">
        <v>63</v>
      </c>
      <c r="I2" s="125" t="s">
        <v>76</v>
      </c>
      <c r="J2" s="125" t="s">
        <v>77</v>
      </c>
      <c r="K2" s="125" t="s">
        <v>58</v>
      </c>
      <c r="L2" s="125" t="s">
        <v>78</v>
      </c>
      <c r="M2" s="125" t="s">
        <v>79</v>
      </c>
      <c r="N2" s="125" t="s">
        <v>56</v>
      </c>
      <c r="O2" s="125" t="s">
        <v>55</v>
      </c>
      <c r="P2" s="126"/>
      <c r="Q2" s="122"/>
      <c r="R2" s="122"/>
      <c r="S2" s="122"/>
      <c r="T2" s="122"/>
      <c r="U2" s="122"/>
    </row>
    <row r="3" spans="1:21" ht="11.25" customHeight="1">
      <c r="A3" s="127" t="s">
        <v>27</v>
      </c>
      <c r="B3" s="128">
        <f>SUM(C3/C4)</f>
        <v>152.16641305597824</v>
      </c>
      <c r="C3" s="129">
        <f>SUM(D3:P3)</f>
        <v>913</v>
      </c>
      <c r="D3" s="130">
        <v>0</v>
      </c>
      <c r="E3" s="130">
        <v>624</v>
      </c>
      <c r="F3" s="130">
        <v>289</v>
      </c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122"/>
      <c r="R3" s="122"/>
      <c r="S3" s="122"/>
      <c r="T3" s="122"/>
      <c r="U3" s="122"/>
    </row>
    <row r="4" spans="1:21" ht="11.25" customHeight="1">
      <c r="A4" s="132"/>
      <c r="B4" s="133"/>
      <c r="C4" s="134">
        <f>SUM(D4:P4)</f>
        <v>6.00001</v>
      </c>
      <c r="D4" s="135">
        <v>1E-05</v>
      </c>
      <c r="E4" s="135">
        <v>4</v>
      </c>
      <c r="F4" s="135">
        <v>2</v>
      </c>
      <c r="G4" s="135"/>
      <c r="H4" s="135"/>
      <c r="I4" s="135"/>
      <c r="J4" s="135"/>
      <c r="K4" s="135"/>
      <c r="L4" s="135"/>
      <c r="M4" s="135"/>
      <c r="N4" s="135"/>
      <c r="O4" s="135"/>
      <c r="P4" s="136"/>
      <c r="T4" s="122"/>
      <c r="U4" s="122"/>
    </row>
    <row r="5" spans="1:24" ht="11.25" customHeight="1">
      <c r="A5" s="137" t="s">
        <v>18</v>
      </c>
      <c r="B5" s="133">
        <f>SUM(C5/C6)</f>
        <v>193.84842610653752</v>
      </c>
      <c r="C5" s="134">
        <f aca="true" t="shared" si="0" ref="C5:C11">SUM(D5:R5)</f>
        <v>6397</v>
      </c>
      <c r="D5" s="135">
        <v>0</v>
      </c>
      <c r="E5" s="135">
        <v>798</v>
      </c>
      <c r="F5" s="135">
        <v>468</v>
      </c>
      <c r="G5" s="135">
        <v>763</v>
      </c>
      <c r="H5" s="135">
        <v>305</v>
      </c>
      <c r="I5" s="135">
        <v>774</v>
      </c>
      <c r="J5" s="135">
        <v>910</v>
      </c>
      <c r="K5" s="135">
        <v>842</v>
      </c>
      <c r="L5" s="135">
        <v>747</v>
      </c>
      <c r="M5" s="135">
        <v>790</v>
      </c>
      <c r="N5" s="135"/>
      <c r="O5" s="135"/>
      <c r="P5" s="136"/>
      <c r="T5" s="122"/>
      <c r="U5" s="122"/>
      <c r="X5" s="167"/>
    </row>
    <row r="6" spans="1:21" ht="11.25" customHeight="1">
      <c r="A6" s="137"/>
      <c r="B6" s="133"/>
      <c r="C6" s="134">
        <f t="shared" si="0"/>
        <v>33.00001</v>
      </c>
      <c r="D6" s="135">
        <v>1E-05</v>
      </c>
      <c r="E6" s="135">
        <v>4</v>
      </c>
      <c r="F6" s="135">
        <v>3</v>
      </c>
      <c r="G6" s="135">
        <v>4</v>
      </c>
      <c r="H6" s="135">
        <v>2</v>
      </c>
      <c r="I6" s="135">
        <v>4</v>
      </c>
      <c r="J6" s="135">
        <v>4</v>
      </c>
      <c r="K6" s="135">
        <v>4</v>
      </c>
      <c r="L6" s="135">
        <v>4</v>
      </c>
      <c r="M6" s="135">
        <v>4</v>
      </c>
      <c r="N6" s="135"/>
      <c r="O6" s="135"/>
      <c r="P6" s="136"/>
      <c r="T6" s="122"/>
      <c r="U6" s="122"/>
    </row>
    <row r="7" spans="1:21" ht="11.25" customHeight="1">
      <c r="A7" s="137" t="s">
        <v>12</v>
      </c>
      <c r="B7" s="133">
        <f>SUM(C7/C8)</f>
        <v>202.94279915920023</v>
      </c>
      <c r="C7" s="134">
        <f t="shared" si="0"/>
        <v>7103</v>
      </c>
      <c r="D7" s="135">
        <v>0</v>
      </c>
      <c r="E7" s="135">
        <v>739</v>
      </c>
      <c r="F7" s="135">
        <v>727</v>
      </c>
      <c r="G7" s="135">
        <v>887</v>
      </c>
      <c r="H7" s="135">
        <v>455</v>
      </c>
      <c r="I7" s="135"/>
      <c r="J7" s="135"/>
      <c r="K7" s="135">
        <v>818</v>
      </c>
      <c r="L7" s="135">
        <v>822</v>
      </c>
      <c r="M7" s="135">
        <v>841</v>
      </c>
      <c r="N7" s="135">
        <v>932</v>
      </c>
      <c r="O7" s="135">
        <v>882</v>
      </c>
      <c r="P7" s="136"/>
      <c r="T7" s="122"/>
      <c r="U7" s="122"/>
    </row>
    <row r="8" spans="1:21" ht="11.25" customHeight="1">
      <c r="A8" s="137"/>
      <c r="B8" s="133"/>
      <c r="C8" s="134">
        <f t="shared" si="0"/>
        <v>35.00001</v>
      </c>
      <c r="D8" s="135">
        <v>1E-05</v>
      </c>
      <c r="E8" s="135">
        <v>4</v>
      </c>
      <c r="F8" s="135">
        <v>4</v>
      </c>
      <c r="G8" s="135">
        <v>4</v>
      </c>
      <c r="H8" s="135">
        <v>3</v>
      </c>
      <c r="I8" s="135"/>
      <c r="J8" s="135"/>
      <c r="K8" s="135">
        <v>4</v>
      </c>
      <c r="L8" s="135">
        <v>4</v>
      </c>
      <c r="M8" s="135">
        <v>4</v>
      </c>
      <c r="N8" s="135">
        <v>4</v>
      </c>
      <c r="O8" s="135">
        <v>4</v>
      </c>
      <c r="P8" s="136"/>
      <c r="T8" s="122"/>
      <c r="U8" s="122"/>
    </row>
    <row r="9" spans="1:24" ht="11.25" customHeight="1">
      <c r="A9" s="137" t="s">
        <v>13</v>
      </c>
      <c r="B9" s="133">
        <f>SUM(C9/C10)</f>
        <v>205.33316222236482</v>
      </c>
      <c r="C9" s="134">
        <f t="shared" si="0"/>
        <v>2464</v>
      </c>
      <c r="D9" s="135">
        <v>0</v>
      </c>
      <c r="E9" s="135"/>
      <c r="F9" s="135"/>
      <c r="G9" s="135"/>
      <c r="H9" s="135"/>
      <c r="I9" s="135"/>
      <c r="J9" s="135"/>
      <c r="K9" s="135">
        <v>751</v>
      </c>
      <c r="L9" s="135"/>
      <c r="M9" s="135"/>
      <c r="N9" s="135">
        <v>820</v>
      </c>
      <c r="O9" s="135">
        <v>893</v>
      </c>
      <c r="P9" s="136"/>
      <c r="T9" s="122"/>
      <c r="U9" s="122"/>
      <c r="X9" s="167"/>
    </row>
    <row r="10" spans="1:21" ht="11.25" customHeight="1">
      <c r="A10" s="137"/>
      <c r="B10" s="133"/>
      <c r="C10" s="134">
        <f t="shared" si="0"/>
        <v>12.00001</v>
      </c>
      <c r="D10" s="135">
        <v>1E-05</v>
      </c>
      <c r="E10" s="135"/>
      <c r="F10" s="135"/>
      <c r="G10" s="135"/>
      <c r="H10" s="135"/>
      <c r="I10" s="135"/>
      <c r="J10" s="135"/>
      <c r="K10" s="135">
        <v>4</v>
      </c>
      <c r="L10" s="135"/>
      <c r="M10" s="135"/>
      <c r="N10" s="135">
        <v>4</v>
      </c>
      <c r="O10" s="135">
        <v>4</v>
      </c>
      <c r="P10" s="136"/>
      <c r="T10" s="122"/>
      <c r="U10" s="122"/>
    </row>
    <row r="11" spans="1:34" ht="11.25" customHeight="1">
      <c r="A11" s="137" t="s">
        <v>17</v>
      </c>
      <c r="B11" s="133">
        <f>SUM(C11/C12)</f>
        <v>195.84086458162167</v>
      </c>
      <c r="C11" s="134">
        <f t="shared" si="0"/>
        <v>8617</v>
      </c>
      <c r="D11" s="135">
        <v>0</v>
      </c>
      <c r="E11" s="135">
        <v>728</v>
      </c>
      <c r="F11" s="135">
        <v>731</v>
      </c>
      <c r="G11" s="135">
        <v>854</v>
      </c>
      <c r="H11" s="135">
        <v>758</v>
      </c>
      <c r="I11" s="135">
        <v>882</v>
      </c>
      <c r="J11" s="135">
        <v>757</v>
      </c>
      <c r="K11" s="135">
        <v>751</v>
      </c>
      <c r="L11" s="135">
        <v>780</v>
      </c>
      <c r="M11" s="135">
        <v>754</v>
      </c>
      <c r="N11" s="135">
        <v>814</v>
      </c>
      <c r="O11" s="135">
        <v>808</v>
      </c>
      <c r="P11" s="136"/>
      <c r="T11" s="122"/>
      <c r="U11" s="122"/>
      <c r="X11" s="167"/>
      <c r="AH11" s="168"/>
    </row>
    <row r="12" spans="1:21" ht="11.25" customHeight="1">
      <c r="A12" s="137"/>
      <c r="B12" s="133"/>
      <c r="C12" s="134">
        <f>SUM(D12:P12)</f>
        <v>44.00001</v>
      </c>
      <c r="D12" s="135">
        <v>1E-05</v>
      </c>
      <c r="E12" s="135">
        <v>4</v>
      </c>
      <c r="F12" s="135">
        <v>4</v>
      </c>
      <c r="G12" s="135">
        <v>4</v>
      </c>
      <c r="H12" s="135">
        <v>4</v>
      </c>
      <c r="I12" s="135">
        <v>4</v>
      </c>
      <c r="J12" s="135">
        <v>4</v>
      </c>
      <c r="K12" s="135">
        <v>4</v>
      </c>
      <c r="L12" s="135">
        <v>4</v>
      </c>
      <c r="M12" s="135">
        <v>4</v>
      </c>
      <c r="N12" s="135">
        <v>4</v>
      </c>
      <c r="O12" s="135">
        <v>4</v>
      </c>
      <c r="P12" s="136"/>
      <c r="T12" s="122"/>
      <c r="U12" s="122"/>
    </row>
    <row r="13" spans="1:24" ht="11.25" customHeight="1">
      <c r="A13" s="137" t="s">
        <v>37</v>
      </c>
      <c r="B13" s="133">
        <f>SUM(C13/C14)</f>
        <v>0</v>
      </c>
      <c r="C13" s="134">
        <f aca="true" t="shared" si="1" ref="C13:C58">SUM(D13:R13)</f>
        <v>0</v>
      </c>
      <c r="D13" s="135">
        <v>0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6"/>
      <c r="T13" s="122"/>
      <c r="U13" s="122"/>
      <c r="X13" s="167"/>
    </row>
    <row r="14" spans="1:21" ht="11.25" customHeight="1">
      <c r="A14" s="137"/>
      <c r="B14" s="133"/>
      <c r="C14" s="134">
        <f t="shared" si="1"/>
        <v>1E-05</v>
      </c>
      <c r="D14" s="135">
        <v>1E-05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6"/>
      <c r="T14" s="122"/>
      <c r="U14" s="122"/>
    </row>
    <row r="15" spans="1:24" ht="11.25" customHeight="1">
      <c r="A15" s="137" t="s">
        <v>21</v>
      </c>
      <c r="B15" s="133">
        <f>SUM(C15/C16)</f>
        <v>182.4996958338403</v>
      </c>
      <c r="C15" s="134">
        <f t="shared" si="1"/>
        <v>1095</v>
      </c>
      <c r="D15" s="135">
        <v>0</v>
      </c>
      <c r="E15" s="135"/>
      <c r="F15" s="135"/>
      <c r="G15" s="135"/>
      <c r="H15" s="135"/>
      <c r="I15" s="135">
        <v>751</v>
      </c>
      <c r="J15" s="135">
        <v>344</v>
      </c>
      <c r="K15" s="135"/>
      <c r="L15" s="135"/>
      <c r="M15" s="135"/>
      <c r="N15" s="135"/>
      <c r="O15" s="135"/>
      <c r="P15" s="136"/>
      <c r="T15" s="122"/>
      <c r="U15" s="122"/>
      <c r="X15" s="167"/>
    </row>
    <row r="16" spans="1:21" ht="11.25" customHeight="1">
      <c r="A16" s="137"/>
      <c r="B16" s="133"/>
      <c r="C16" s="134">
        <f t="shared" si="1"/>
        <v>6.00001</v>
      </c>
      <c r="D16" s="135">
        <v>1E-05</v>
      </c>
      <c r="E16" s="135"/>
      <c r="F16" s="135"/>
      <c r="G16" s="135"/>
      <c r="H16" s="135"/>
      <c r="I16" s="135">
        <v>4</v>
      </c>
      <c r="J16" s="135">
        <v>2</v>
      </c>
      <c r="K16" s="135"/>
      <c r="L16" s="135"/>
      <c r="M16" s="135"/>
      <c r="N16" s="135"/>
      <c r="O16" s="135"/>
      <c r="P16" s="136"/>
      <c r="T16" s="122"/>
      <c r="U16" s="122"/>
    </row>
    <row r="17" spans="1:21" ht="11.25" customHeight="1">
      <c r="A17" s="137" t="s">
        <v>38</v>
      </c>
      <c r="B17" s="133">
        <f>SUM(C17/C18)</f>
        <v>0</v>
      </c>
      <c r="C17" s="134">
        <f t="shared" si="1"/>
        <v>0</v>
      </c>
      <c r="D17" s="135">
        <v>0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6"/>
      <c r="T17" s="122"/>
      <c r="U17" s="122"/>
    </row>
    <row r="18" spans="1:21" ht="11.25" customHeight="1">
      <c r="A18" s="137"/>
      <c r="B18" s="133"/>
      <c r="C18" s="134">
        <f t="shared" si="1"/>
        <v>1E-05</v>
      </c>
      <c r="D18" s="135">
        <v>1E-05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  <c r="T18" s="122"/>
      <c r="U18" s="122"/>
    </row>
    <row r="19" spans="1:24" ht="11.25" customHeight="1">
      <c r="A19" s="137" t="s">
        <v>15</v>
      </c>
      <c r="B19" s="133">
        <f>SUM(C19/C20)</f>
        <v>196.9230264299932</v>
      </c>
      <c r="C19" s="134">
        <f t="shared" si="1"/>
        <v>7680</v>
      </c>
      <c r="D19" s="135">
        <v>0</v>
      </c>
      <c r="E19" s="135">
        <v>536</v>
      </c>
      <c r="F19" s="135">
        <v>793</v>
      </c>
      <c r="G19" s="135">
        <v>877</v>
      </c>
      <c r="H19" s="135">
        <v>642</v>
      </c>
      <c r="I19" s="135">
        <v>731</v>
      </c>
      <c r="J19" s="135">
        <v>812</v>
      </c>
      <c r="K19" s="135">
        <v>712</v>
      </c>
      <c r="L19" s="135">
        <v>833</v>
      </c>
      <c r="M19" s="135"/>
      <c r="N19" s="135">
        <v>858</v>
      </c>
      <c r="O19" s="135">
        <v>886</v>
      </c>
      <c r="P19" s="136"/>
      <c r="T19" s="122"/>
      <c r="U19" s="122"/>
      <c r="X19" s="167"/>
    </row>
    <row r="20" spans="1:21" ht="11.25" customHeight="1">
      <c r="A20" s="137"/>
      <c r="B20" s="133"/>
      <c r="C20" s="134">
        <f t="shared" si="1"/>
        <v>39.00001</v>
      </c>
      <c r="D20" s="135">
        <v>1E-05</v>
      </c>
      <c r="E20" s="135">
        <v>3</v>
      </c>
      <c r="F20" s="135">
        <v>4</v>
      </c>
      <c r="G20" s="135">
        <v>4</v>
      </c>
      <c r="H20" s="135">
        <v>4</v>
      </c>
      <c r="I20" s="135">
        <v>4</v>
      </c>
      <c r="J20" s="135">
        <v>4</v>
      </c>
      <c r="K20" s="135">
        <v>4</v>
      </c>
      <c r="L20" s="135">
        <v>4</v>
      </c>
      <c r="M20" s="135"/>
      <c r="N20" s="135">
        <v>4</v>
      </c>
      <c r="O20" s="135">
        <v>4</v>
      </c>
      <c r="P20" s="136"/>
      <c r="T20" s="122"/>
      <c r="U20" s="122"/>
    </row>
    <row r="21" spans="1:24" ht="11.25" customHeight="1">
      <c r="A21" s="137" t="s">
        <v>23</v>
      </c>
      <c r="B21" s="133">
        <f>SUM(C21/C22)</f>
        <v>181.68566237552503</v>
      </c>
      <c r="C21" s="134">
        <f t="shared" si="1"/>
        <v>6359</v>
      </c>
      <c r="D21" s="135">
        <v>0</v>
      </c>
      <c r="E21" s="135">
        <v>319</v>
      </c>
      <c r="F21" s="135">
        <v>680</v>
      </c>
      <c r="G21" s="135">
        <v>817</v>
      </c>
      <c r="H21" s="135">
        <v>667</v>
      </c>
      <c r="I21" s="135">
        <v>506</v>
      </c>
      <c r="J21" s="135">
        <v>333</v>
      </c>
      <c r="K21" s="135"/>
      <c r="L21" s="135">
        <v>735</v>
      </c>
      <c r="M21" s="135">
        <v>754</v>
      </c>
      <c r="N21" s="135">
        <v>788</v>
      </c>
      <c r="O21" s="135">
        <v>760</v>
      </c>
      <c r="P21" s="136"/>
      <c r="T21" s="122"/>
      <c r="U21" s="122"/>
      <c r="X21" s="167"/>
    </row>
    <row r="22" spans="1:21" ht="11.25" customHeight="1">
      <c r="A22" s="137"/>
      <c r="B22" s="133"/>
      <c r="C22" s="134">
        <f t="shared" si="1"/>
        <v>35.00001</v>
      </c>
      <c r="D22" s="135">
        <v>1E-05</v>
      </c>
      <c r="E22" s="135">
        <v>2</v>
      </c>
      <c r="F22" s="135">
        <v>4</v>
      </c>
      <c r="G22" s="135">
        <v>4</v>
      </c>
      <c r="H22" s="135">
        <v>4</v>
      </c>
      <c r="I22" s="135">
        <v>3</v>
      </c>
      <c r="J22" s="135">
        <v>2</v>
      </c>
      <c r="K22" s="135"/>
      <c r="L22" s="135">
        <v>4</v>
      </c>
      <c r="M22" s="135">
        <v>4</v>
      </c>
      <c r="N22" s="135">
        <v>4</v>
      </c>
      <c r="O22" s="135">
        <v>4</v>
      </c>
      <c r="P22" s="136"/>
      <c r="T22" s="122"/>
      <c r="U22" s="122"/>
    </row>
    <row r="23" spans="1:24" ht="11.25" customHeight="1">
      <c r="A23" s="137" t="s">
        <v>19</v>
      </c>
      <c r="B23" s="133">
        <f>SUM(C23/C24)</f>
        <v>185.9089219009801</v>
      </c>
      <c r="C23" s="134">
        <f t="shared" si="1"/>
        <v>2045</v>
      </c>
      <c r="D23" s="135">
        <v>0</v>
      </c>
      <c r="E23" s="135"/>
      <c r="F23" s="135"/>
      <c r="G23" s="135"/>
      <c r="H23" s="135"/>
      <c r="I23" s="135"/>
      <c r="J23" s="135"/>
      <c r="K23" s="135">
        <v>506</v>
      </c>
      <c r="L23" s="135"/>
      <c r="M23" s="135"/>
      <c r="N23" s="135">
        <v>745</v>
      </c>
      <c r="O23" s="135">
        <v>794</v>
      </c>
      <c r="P23" s="136"/>
      <c r="T23" s="122"/>
      <c r="U23" s="122"/>
      <c r="X23" s="167"/>
    </row>
    <row r="24" spans="1:21" ht="11.25" customHeight="1">
      <c r="A24" s="137"/>
      <c r="B24" s="133"/>
      <c r="C24" s="134">
        <f t="shared" si="1"/>
        <v>11.00001</v>
      </c>
      <c r="D24" s="135">
        <v>1E-05</v>
      </c>
      <c r="E24" s="135"/>
      <c r="F24" s="135"/>
      <c r="G24" s="135"/>
      <c r="H24" s="135"/>
      <c r="I24" s="135"/>
      <c r="J24" s="135"/>
      <c r="K24" s="135">
        <v>3</v>
      </c>
      <c r="L24" s="135"/>
      <c r="M24" s="135"/>
      <c r="N24" s="135">
        <v>4</v>
      </c>
      <c r="O24" s="135">
        <v>4</v>
      </c>
      <c r="P24" s="136"/>
      <c r="T24" s="122"/>
      <c r="U24" s="122"/>
    </row>
    <row r="25" spans="1:21" ht="11.25" customHeight="1">
      <c r="A25" s="137" t="s">
        <v>33</v>
      </c>
      <c r="B25" s="133">
        <f>SUM(C25/C26)</f>
        <v>0</v>
      </c>
      <c r="C25" s="134">
        <f t="shared" si="1"/>
        <v>0</v>
      </c>
      <c r="D25" s="135">
        <v>0</v>
      </c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6"/>
      <c r="T25" s="122"/>
      <c r="U25" s="122"/>
    </row>
    <row r="26" spans="1:21" ht="11.25" customHeight="1">
      <c r="A26" s="137"/>
      <c r="B26" s="133"/>
      <c r="C26" s="134">
        <f t="shared" si="1"/>
        <v>1E-05</v>
      </c>
      <c r="D26" s="135">
        <v>1E-05</v>
      </c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  <c r="T26" s="122"/>
      <c r="U26" s="122"/>
    </row>
    <row r="27" spans="1:24" ht="11.25" customHeight="1">
      <c r="A27" s="137" t="s">
        <v>20</v>
      </c>
      <c r="B27" s="133">
        <f>SUM(C27/C28)</f>
        <v>182.85688163302626</v>
      </c>
      <c r="C27" s="134">
        <f t="shared" si="1"/>
        <v>1280</v>
      </c>
      <c r="D27" s="135">
        <v>0</v>
      </c>
      <c r="E27" s="135"/>
      <c r="F27" s="135"/>
      <c r="G27" s="135"/>
      <c r="H27" s="135">
        <v>486</v>
      </c>
      <c r="I27" s="135"/>
      <c r="J27" s="135"/>
      <c r="K27" s="135">
        <v>794</v>
      </c>
      <c r="L27" s="135"/>
      <c r="M27" s="135"/>
      <c r="N27" s="135"/>
      <c r="O27" s="135"/>
      <c r="P27" s="136"/>
      <c r="T27" s="122"/>
      <c r="U27" s="122"/>
      <c r="X27" s="167"/>
    </row>
    <row r="28" spans="1:21" ht="11.25" customHeight="1">
      <c r="A28" s="137"/>
      <c r="B28" s="133"/>
      <c r="C28" s="134">
        <f t="shared" si="1"/>
        <v>7.00001</v>
      </c>
      <c r="D28" s="135">
        <v>1E-05</v>
      </c>
      <c r="E28" s="135"/>
      <c r="F28" s="135"/>
      <c r="G28" s="135"/>
      <c r="H28" s="135">
        <v>3</v>
      </c>
      <c r="I28" s="135"/>
      <c r="J28" s="135"/>
      <c r="K28" s="135">
        <v>4</v>
      </c>
      <c r="L28" s="135"/>
      <c r="M28" s="135"/>
      <c r="N28" s="135"/>
      <c r="O28" s="135"/>
      <c r="P28" s="136"/>
      <c r="T28" s="122"/>
      <c r="U28" s="122"/>
    </row>
    <row r="29" spans="1:24" ht="11.25" customHeight="1">
      <c r="A29" s="137" t="s">
        <v>24</v>
      </c>
      <c r="B29" s="133">
        <f>SUM(C29/C30)</f>
        <v>0</v>
      </c>
      <c r="C29" s="134">
        <f t="shared" si="1"/>
        <v>0</v>
      </c>
      <c r="D29" s="135">
        <v>0</v>
      </c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6"/>
      <c r="T29" s="122"/>
      <c r="U29" s="122"/>
      <c r="X29" s="167"/>
    </row>
    <row r="30" spans="1:21" ht="11.25" customHeight="1">
      <c r="A30" s="137"/>
      <c r="B30" s="133"/>
      <c r="C30" s="134">
        <f t="shared" si="1"/>
        <v>1E-05</v>
      </c>
      <c r="D30" s="135">
        <v>1E-05</v>
      </c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6"/>
      <c r="T30" s="122"/>
      <c r="U30" s="122"/>
    </row>
    <row r="31" spans="1:24" ht="11.25" customHeight="1">
      <c r="A31" s="137" t="s">
        <v>36</v>
      </c>
      <c r="B31" s="133">
        <f>SUM(C31/C32)</f>
        <v>0</v>
      </c>
      <c r="C31" s="134">
        <f t="shared" si="1"/>
        <v>0</v>
      </c>
      <c r="D31" s="135">
        <v>0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6"/>
      <c r="T31" s="122"/>
      <c r="U31" s="122"/>
      <c r="X31" s="167"/>
    </row>
    <row r="32" spans="1:21" ht="11.25" customHeight="1">
      <c r="A32" s="137"/>
      <c r="B32" s="133"/>
      <c r="C32" s="134">
        <f t="shared" si="1"/>
        <v>1E-05</v>
      </c>
      <c r="D32" s="135">
        <v>1E-05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6"/>
      <c r="T32" s="122"/>
      <c r="U32" s="122"/>
    </row>
    <row r="33" spans="1:21" ht="11.25" customHeight="1">
      <c r="A33" s="137" t="s">
        <v>14</v>
      </c>
      <c r="B33" s="133">
        <f>SUM(C33/C34)</f>
        <v>193.7618586281289</v>
      </c>
      <c r="C33" s="134">
        <f t="shared" si="1"/>
        <v>8138</v>
      </c>
      <c r="D33" s="135">
        <v>0</v>
      </c>
      <c r="E33" s="135">
        <v>666</v>
      </c>
      <c r="F33" s="135">
        <v>467</v>
      </c>
      <c r="G33" s="135">
        <v>790</v>
      </c>
      <c r="H33" s="135">
        <v>731</v>
      </c>
      <c r="I33" s="135">
        <v>775</v>
      </c>
      <c r="J33" s="135">
        <v>836</v>
      </c>
      <c r="K33" s="135">
        <v>887</v>
      </c>
      <c r="L33" s="135">
        <v>787</v>
      </c>
      <c r="M33" s="135">
        <v>789</v>
      </c>
      <c r="N33" s="135">
        <v>572</v>
      </c>
      <c r="O33" s="135">
        <v>838</v>
      </c>
      <c r="P33" s="136"/>
      <c r="T33" s="122"/>
      <c r="U33" s="122"/>
    </row>
    <row r="34" spans="1:21" ht="11.25" customHeight="1">
      <c r="A34" s="137"/>
      <c r="B34" s="133"/>
      <c r="C34" s="134">
        <f t="shared" si="1"/>
        <v>42.00001</v>
      </c>
      <c r="D34" s="135">
        <v>1E-05</v>
      </c>
      <c r="E34" s="135">
        <v>4</v>
      </c>
      <c r="F34" s="135">
        <v>3</v>
      </c>
      <c r="G34" s="135">
        <v>4</v>
      </c>
      <c r="H34" s="135">
        <v>4</v>
      </c>
      <c r="I34" s="135">
        <v>4</v>
      </c>
      <c r="J34" s="135">
        <v>4</v>
      </c>
      <c r="K34" s="135">
        <v>4</v>
      </c>
      <c r="L34" s="135">
        <v>4</v>
      </c>
      <c r="M34" s="135">
        <v>4</v>
      </c>
      <c r="N34" s="135">
        <v>3</v>
      </c>
      <c r="O34" s="135">
        <v>4</v>
      </c>
      <c r="P34" s="136"/>
      <c r="T34" s="122"/>
      <c r="U34" s="122"/>
    </row>
    <row r="35" spans="1:21" ht="11.25" customHeight="1">
      <c r="A35" s="137" t="s">
        <v>31</v>
      </c>
      <c r="B35" s="133">
        <f>SUM(C35/C36)</f>
        <v>0</v>
      </c>
      <c r="C35" s="134">
        <f t="shared" si="1"/>
        <v>0</v>
      </c>
      <c r="D35" s="135">
        <v>0</v>
      </c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T35" s="122"/>
      <c r="U35" s="122"/>
    </row>
    <row r="36" spans="1:21" ht="11.25" customHeight="1">
      <c r="A36" s="137"/>
      <c r="B36" s="133"/>
      <c r="C36" s="134">
        <f t="shared" si="1"/>
        <v>1E-05</v>
      </c>
      <c r="D36" s="135">
        <v>1E-05</v>
      </c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T36" s="122"/>
      <c r="U36" s="122"/>
    </row>
    <row r="37" spans="1:21" ht="11.25" customHeight="1">
      <c r="A37" s="137" t="s">
        <v>39</v>
      </c>
      <c r="B37" s="133">
        <f>SUM(C37/C38)</f>
        <v>0</v>
      </c>
      <c r="C37" s="134">
        <f t="shared" si="1"/>
        <v>0</v>
      </c>
      <c r="D37" s="135">
        <v>0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T37" s="122"/>
      <c r="U37" s="122"/>
    </row>
    <row r="38" spans="1:21" ht="11.25" customHeight="1">
      <c r="A38" s="137"/>
      <c r="B38" s="133"/>
      <c r="C38" s="134">
        <f t="shared" si="1"/>
        <v>1E-05</v>
      </c>
      <c r="D38" s="135">
        <v>1E-05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6"/>
      <c r="T38" s="122"/>
      <c r="U38" s="122"/>
    </row>
    <row r="39" spans="1:21" ht="11.25" customHeight="1">
      <c r="A39" s="137" t="s">
        <v>25</v>
      </c>
      <c r="B39" s="133">
        <f>SUM(C39/C40)</f>
        <v>0</v>
      </c>
      <c r="C39" s="134">
        <f t="shared" si="1"/>
        <v>0</v>
      </c>
      <c r="D39" s="135">
        <v>0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6"/>
      <c r="T39" s="122"/>
      <c r="U39" s="122"/>
    </row>
    <row r="40" spans="1:21" ht="11.25" customHeight="1">
      <c r="A40" s="137"/>
      <c r="B40" s="133"/>
      <c r="C40" s="134">
        <f t="shared" si="1"/>
        <v>1E-05</v>
      </c>
      <c r="D40" s="135">
        <v>1E-05</v>
      </c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  <c r="T40" s="122"/>
      <c r="U40" s="122"/>
    </row>
    <row r="41" spans="1:21" ht="11.25" customHeight="1">
      <c r="A41" s="137" t="s">
        <v>22</v>
      </c>
      <c r="B41" s="133">
        <f>SUM(C41/C42)</f>
        <v>189.99994062501852</v>
      </c>
      <c r="C41" s="134">
        <f t="shared" si="1"/>
        <v>6080</v>
      </c>
      <c r="D41" s="135">
        <v>0</v>
      </c>
      <c r="E41" s="135">
        <v>476</v>
      </c>
      <c r="F41" s="135">
        <v>708</v>
      </c>
      <c r="G41" s="135">
        <v>844</v>
      </c>
      <c r="H41" s="135">
        <v>811</v>
      </c>
      <c r="I41" s="135">
        <v>773</v>
      </c>
      <c r="J41" s="135">
        <v>776</v>
      </c>
      <c r="K41" s="135">
        <v>161</v>
      </c>
      <c r="L41" s="135">
        <v>520</v>
      </c>
      <c r="M41" s="135">
        <v>836</v>
      </c>
      <c r="N41" s="135">
        <v>175</v>
      </c>
      <c r="O41" s="135"/>
      <c r="P41" s="136"/>
      <c r="T41" s="122"/>
      <c r="U41" s="122"/>
    </row>
    <row r="42" spans="1:21" ht="11.25" customHeight="1">
      <c r="A42" s="137"/>
      <c r="B42" s="133"/>
      <c r="C42" s="134">
        <f t="shared" si="1"/>
        <v>32.00001</v>
      </c>
      <c r="D42" s="135">
        <v>1E-05</v>
      </c>
      <c r="E42" s="135">
        <v>3</v>
      </c>
      <c r="F42" s="135">
        <v>4</v>
      </c>
      <c r="G42" s="135">
        <v>4</v>
      </c>
      <c r="H42" s="135">
        <v>4</v>
      </c>
      <c r="I42" s="135">
        <v>4</v>
      </c>
      <c r="J42" s="135">
        <v>4</v>
      </c>
      <c r="K42" s="135">
        <v>1</v>
      </c>
      <c r="L42" s="135">
        <v>3</v>
      </c>
      <c r="M42" s="135">
        <v>4</v>
      </c>
      <c r="N42" s="135">
        <v>1</v>
      </c>
      <c r="O42" s="135"/>
      <c r="P42" s="136"/>
      <c r="T42" s="122"/>
      <c r="U42" s="122"/>
    </row>
    <row r="43" spans="1:24" ht="11.25" customHeight="1">
      <c r="A43" s="140" t="s">
        <v>16</v>
      </c>
      <c r="B43" s="133">
        <f>SUM(C43/C44)</f>
        <v>200.74994981251254</v>
      </c>
      <c r="C43" s="134">
        <f t="shared" si="1"/>
        <v>8030</v>
      </c>
      <c r="D43" s="135">
        <v>0</v>
      </c>
      <c r="E43" s="135">
        <v>674</v>
      </c>
      <c r="F43" s="156">
        <v>787</v>
      </c>
      <c r="G43" s="135">
        <v>829</v>
      </c>
      <c r="H43" s="135">
        <v>820</v>
      </c>
      <c r="I43" s="135">
        <v>873</v>
      </c>
      <c r="J43" s="135">
        <v>846</v>
      </c>
      <c r="K43" s="135"/>
      <c r="L43" s="135">
        <v>789</v>
      </c>
      <c r="M43" s="135">
        <v>804</v>
      </c>
      <c r="N43" s="135">
        <v>769</v>
      </c>
      <c r="O43" s="135">
        <v>839</v>
      </c>
      <c r="P43" s="136"/>
      <c r="T43" s="122"/>
      <c r="U43" s="122"/>
      <c r="X43" s="167"/>
    </row>
    <row r="44" spans="1:21" ht="11.25" customHeight="1">
      <c r="A44" s="140"/>
      <c r="B44" s="133"/>
      <c r="C44" s="134">
        <f t="shared" si="1"/>
        <v>40.00001</v>
      </c>
      <c r="D44" s="135">
        <v>1E-05</v>
      </c>
      <c r="E44" s="135">
        <v>4</v>
      </c>
      <c r="F44" s="156">
        <v>4</v>
      </c>
      <c r="G44" s="135">
        <v>4</v>
      </c>
      <c r="H44" s="135">
        <v>4</v>
      </c>
      <c r="I44" s="135">
        <v>4</v>
      </c>
      <c r="J44" s="135">
        <v>4</v>
      </c>
      <c r="K44" s="135"/>
      <c r="L44" s="135">
        <v>4</v>
      </c>
      <c r="M44" s="135">
        <v>4</v>
      </c>
      <c r="N44" s="135">
        <v>4</v>
      </c>
      <c r="O44" s="135">
        <v>4</v>
      </c>
      <c r="P44" s="136"/>
      <c r="T44" s="122"/>
      <c r="U44" s="122"/>
    </row>
    <row r="45" spans="1:24" ht="11.25" customHeight="1">
      <c r="A45" s="140" t="s">
        <v>30</v>
      </c>
      <c r="B45" s="133">
        <f>SUM(C45/C46)</f>
        <v>0</v>
      </c>
      <c r="C45" s="134">
        <f t="shared" si="1"/>
        <v>0</v>
      </c>
      <c r="D45" s="135">
        <v>0</v>
      </c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6"/>
      <c r="T45" s="122"/>
      <c r="U45" s="122"/>
      <c r="X45" s="167"/>
    </row>
    <row r="46" spans="1:22" ht="11.25" customHeight="1">
      <c r="A46" s="132"/>
      <c r="B46" s="141"/>
      <c r="C46" s="142">
        <f t="shared" si="1"/>
        <v>1E-05</v>
      </c>
      <c r="D46" s="135">
        <v>1E-05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6"/>
      <c r="Q46" s="122"/>
      <c r="R46" s="122"/>
      <c r="S46" s="122"/>
      <c r="T46" s="122"/>
      <c r="U46" s="122"/>
      <c r="V46" s="169"/>
    </row>
    <row r="47" spans="1:21" ht="11.25" customHeight="1">
      <c r="A47" s="170" t="s">
        <v>29</v>
      </c>
      <c r="B47" s="171">
        <f>SUM(C47/C48)</f>
        <v>174.9996500007</v>
      </c>
      <c r="C47" s="172">
        <f t="shared" si="1"/>
        <v>875</v>
      </c>
      <c r="D47" s="130">
        <v>0</v>
      </c>
      <c r="E47" s="130"/>
      <c r="F47" s="130"/>
      <c r="G47" s="130"/>
      <c r="H47" s="130"/>
      <c r="I47" s="130">
        <v>197</v>
      </c>
      <c r="J47" s="130">
        <v>678</v>
      </c>
      <c r="K47" s="130"/>
      <c r="L47" s="130"/>
      <c r="M47" s="130"/>
      <c r="N47" s="130"/>
      <c r="O47" s="130"/>
      <c r="P47" s="131"/>
      <c r="T47" s="122"/>
      <c r="U47" s="122"/>
    </row>
    <row r="48" spans="1:21" ht="11.25" customHeight="1">
      <c r="A48" s="137"/>
      <c r="B48" s="133"/>
      <c r="C48" s="134">
        <f t="shared" si="1"/>
        <v>5.00001</v>
      </c>
      <c r="D48" s="135">
        <v>1E-05</v>
      </c>
      <c r="E48" s="135"/>
      <c r="F48" s="135"/>
      <c r="G48" s="135"/>
      <c r="H48" s="135"/>
      <c r="I48" s="135">
        <v>1</v>
      </c>
      <c r="J48" s="135">
        <v>4</v>
      </c>
      <c r="K48" s="135"/>
      <c r="L48" s="135"/>
      <c r="M48" s="135"/>
      <c r="N48" s="135"/>
      <c r="O48" s="135"/>
      <c r="P48" s="136"/>
      <c r="T48" s="122"/>
      <c r="U48" s="122"/>
    </row>
    <row r="49" spans="1:21" ht="11.25" customHeight="1">
      <c r="A49" s="137" t="s">
        <v>26</v>
      </c>
      <c r="B49" s="133">
        <f>SUM(C49/C50)</f>
        <v>177.999644000712</v>
      </c>
      <c r="C49" s="134">
        <f t="shared" si="1"/>
        <v>890</v>
      </c>
      <c r="D49" s="135">
        <v>0</v>
      </c>
      <c r="E49" s="135"/>
      <c r="F49" s="135"/>
      <c r="G49" s="135"/>
      <c r="H49" s="135"/>
      <c r="I49" s="135"/>
      <c r="J49" s="135"/>
      <c r="K49" s="135"/>
      <c r="L49" s="135">
        <v>196</v>
      </c>
      <c r="M49" s="135">
        <v>694</v>
      </c>
      <c r="N49" s="135"/>
      <c r="O49" s="135"/>
      <c r="P49" s="136"/>
      <c r="T49" s="122"/>
      <c r="U49" s="122"/>
    </row>
    <row r="50" spans="1:21" ht="11.25" customHeight="1">
      <c r="A50" s="137"/>
      <c r="B50" s="133"/>
      <c r="C50" s="134">
        <f t="shared" si="1"/>
        <v>5.00001</v>
      </c>
      <c r="D50" s="135">
        <v>1E-05</v>
      </c>
      <c r="E50" s="135"/>
      <c r="F50" s="135"/>
      <c r="G50" s="135"/>
      <c r="H50" s="135"/>
      <c r="I50" s="135"/>
      <c r="J50" s="135"/>
      <c r="K50" s="135"/>
      <c r="L50" s="135">
        <v>1</v>
      </c>
      <c r="M50" s="135">
        <v>4</v>
      </c>
      <c r="N50" s="135"/>
      <c r="O50" s="135"/>
      <c r="P50" s="136"/>
      <c r="T50" s="122"/>
      <c r="U50" s="122"/>
    </row>
    <row r="51" spans="1:21" ht="11.25" customHeight="1">
      <c r="A51" s="137" t="s">
        <v>32</v>
      </c>
      <c r="B51" s="133">
        <f>SUM(C51/C52)</f>
        <v>0</v>
      </c>
      <c r="C51" s="134">
        <f t="shared" si="1"/>
        <v>0</v>
      </c>
      <c r="D51" s="135">
        <v>0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T51" s="122"/>
      <c r="U51" s="122"/>
    </row>
    <row r="52" spans="1:21" ht="11.25" customHeight="1">
      <c r="A52" s="137"/>
      <c r="B52" s="133"/>
      <c r="C52" s="134">
        <f t="shared" si="1"/>
        <v>1E-05</v>
      </c>
      <c r="D52" s="135">
        <v>1E-05</v>
      </c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6"/>
      <c r="T52" s="122"/>
      <c r="U52" s="122"/>
    </row>
    <row r="53" spans="1:21" ht="11.25" customHeight="1">
      <c r="A53" s="137" t="s">
        <v>35</v>
      </c>
      <c r="B53" s="133">
        <f>SUM(C53/C54)</f>
        <v>0</v>
      </c>
      <c r="C53" s="134">
        <f t="shared" si="1"/>
        <v>0</v>
      </c>
      <c r="D53" s="135">
        <v>0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6"/>
      <c r="T53" s="122"/>
      <c r="U53" s="122"/>
    </row>
    <row r="54" spans="1:21" ht="11.25" customHeight="1">
      <c r="A54" s="137"/>
      <c r="B54" s="133"/>
      <c r="C54" s="134">
        <f t="shared" si="1"/>
        <v>1E-05</v>
      </c>
      <c r="D54" s="135">
        <v>1E-05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6"/>
      <c r="T54" s="122"/>
      <c r="U54" s="122"/>
    </row>
    <row r="55" spans="1:21" ht="11.25" customHeight="1">
      <c r="A55" s="137" t="s">
        <v>34</v>
      </c>
      <c r="B55" s="133">
        <f>SUM(C55/C56)</f>
        <v>0</v>
      </c>
      <c r="C55" s="134">
        <f t="shared" si="1"/>
        <v>0</v>
      </c>
      <c r="D55" s="135">
        <v>0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6"/>
      <c r="T55" s="122"/>
      <c r="U55" s="122"/>
    </row>
    <row r="56" spans="1:21" ht="11.25" customHeight="1">
      <c r="A56" s="137"/>
      <c r="B56" s="133"/>
      <c r="C56" s="134">
        <f t="shared" si="1"/>
        <v>1E-05</v>
      </c>
      <c r="D56" s="135">
        <v>1E-05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6"/>
      <c r="T56" s="122"/>
      <c r="U56" s="122"/>
    </row>
    <row r="57" spans="1:21" ht="11.25" customHeight="1">
      <c r="A57" s="137" t="s">
        <v>28</v>
      </c>
      <c r="B57" s="133">
        <f>SUM(C57/C58)</f>
        <v>0</v>
      </c>
      <c r="C57" s="134">
        <f t="shared" si="1"/>
        <v>0</v>
      </c>
      <c r="D57" s="135">
        <v>0</v>
      </c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6"/>
      <c r="T57" s="122"/>
      <c r="U57" s="122"/>
    </row>
    <row r="58" spans="1:21" ht="11.25" customHeight="1">
      <c r="A58" s="137"/>
      <c r="B58" s="133"/>
      <c r="C58" s="134">
        <f t="shared" si="1"/>
        <v>1E-05</v>
      </c>
      <c r="D58" s="135">
        <v>1E-05</v>
      </c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6"/>
      <c r="T58" s="122"/>
      <c r="U58" s="122"/>
    </row>
    <row r="59" spans="1:22" ht="12" customHeight="1">
      <c r="A59" s="143" t="s">
        <v>65</v>
      </c>
      <c r="B59" s="144">
        <f>SUM(E59:P59)</f>
        <v>67966</v>
      </c>
      <c r="C59" s="145" t="s">
        <v>66</v>
      </c>
      <c r="D59" s="146">
        <f>SUM(D3+D5+D7+D47+D9+D11+D13+D15+D17+D19+D21+D23+D25+D49+D51+D27+D29+D55+D31+D33+D35+D57+D37+D39+D41+D43+D45)</f>
        <v>0</v>
      </c>
      <c r="E59" s="146">
        <f aca="true" t="shared" si="2" ref="E59:O59">SUM(E3+E5+E7+E47+E9+E11+E13+E15+E17+E19+E21+E23+E25+E49+E51+E27+E29+E55+E31+E33+E35+E57+E53+E37+E39+E41+E43+E45)</f>
        <v>5560</v>
      </c>
      <c r="F59" s="146">
        <f t="shared" si="2"/>
        <v>5650</v>
      </c>
      <c r="G59" s="146">
        <f t="shared" si="2"/>
        <v>6661</v>
      </c>
      <c r="H59" s="146">
        <f t="shared" si="2"/>
        <v>5675</v>
      </c>
      <c r="I59" s="146">
        <f t="shared" si="2"/>
        <v>6262</v>
      </c>
      <c r="J59" s="146">
        <f t="shared" si="2"/>
        <v>6292</v>
      </c>
      <c r="K59" s="146">
        <f t="shared" si="2"/>
        <v>6222</v>
      </c>
      <c r="L59" s="146">
        <f t="shared" si="2"/>
        <v>6209</v>
      </c>
      <c r="M59" s="146">
        <f t="shared" si="2"/>
        <v>6262</v>
      </c>
      <c r="N59" s="146">
        <f t="shared" si="2"/>
        <v>6473</v>
      </c>
      <c r="O59" s="146">
        <f t="shared" si="2"/>
        <v>6700</v>
      </c>
      <c r="P59" s="147"/>
      <c r="Q59" s="122"/>
      <c r="R59" s="122"/>
      <c r="S59" s="122"/>
      <c r="T59" s="122"/>
      <c r="U59" s="122"/>
      <c r="V59" s="169"/>
    </row>
    <row r="60" spans="1:22" ht="12" customHeight="1">
      <c r="A60" s="149"/>
      <c r="B60" s="150"/>
      <c r="C60" s="151" t="s">
        <v>80</v>
      </c>
      <c r="D60" s="135"/>
      <c r="E60" s="135">
        <v>5693</v>
      </c>
      <c r="F60" s="135">
        <v>6171</v>
      </c>
      <c r="G60" s="135">
        <v>6505</v>
      </c>
      <c r="H60" s="135">
        <v>6642</v>
      </c>
      <c r="I60" s="135">
        <v>6456</v>
      </c>
      <c r="J60" s="135">
        <v>6155</v>
      </c>
      <c r="K60" s="135">
        <v>6567</v>
      </c>
      <c r="L60" s="135">
        <v>6907</v>
      </c>
      <c r="M60" s="135">
        <v>5765</v>
      </c>
      <c r="N60" s="135">
        <v>6064</v>
      </c>
      <c r="O60" s="135">
        <v>6711</v>
      </c>
      <c r="P60" s="136"/>
      <c r="Q60" s="122"/>
      <c r="R60" s="122"/>
      <c r="S60" s="122"/>
      <c r="T60" s="122"/>
      <c r="U60" s="122"/>
      <c r="V60" s="169"/>
    </row>
    <row r="61" spans="1:22" ht="12" customHeight="1">
      <c r="A61" s="152" t="s">
        <v>68</v>
      </c>
      <c r="B61" s="173">
        <f>SUM(E61:P61)</f>
        <v>-1670</v>
      </c>
      <c r="C61" s="151" t="s">
        <v>69</v>
      </c>
      <c r="D61" s="135">
        <f aca="true" t="shared" si="3" ref="D61:O61">D59-D60</f>
        <v>0</v>
      </c>
      <c r="E61" s="135">
        <f t="shared" si="3"/>
        <v>-133</v>
      </c>
      <c r="F61" s="135">
        <f t="shared" si="3"/>
        <v>-521</v>
      </c>
      <c r="G61" s="135">
        <f t="shared" si="3"/>
        <v>156</v>
      </c>
      <c r="H61" s="135">
        <f t="shared" si="3"/>
        <v>-967</v>
      </c>
      <c r="I61" s="135">
        <f t="shared" si="3"/>
        <v>-194</v>
      </c>
      <c r="J61" s="135">
        <f t="shared" si="3"/>
        <v>137</v>
      </c>
      <c r="K61" s="135">
        <f t="shared" si="3"/>
        <v>-345</v>
      </c>
      <c r="L61" s="135">
        <f t="shared" si="3"/>
        <v>-698</v>
      </c>
      <c r="M61" s="135">
        <f t="shared" si="3"/>
        <v>497</v>
      </c>
      <c r="N61" s="135">
        <f t="shared" si="3"/>
        <v>409</v>
      </c>
      <c r="O61" s="135">
        <f t="shared" si="3"/>
        <v>-11</v>
      </c>
      <c r="P61" s="136"/>
      <c r="Q61" s="122"/>
      <c r="R61" s="122"/>
      <c r="S61" s="122"/>
      <c r="T61" s="122"/>
      <c r="U61" s="122"/>
      <c r="V61" s="169"/>
    </row>
    <row r="62" spans="1:22" ht="12" customHeight="1">
      <c r="A62" s="149" t="s">
        <v>70</v>
      </c>
      <c r="B62" s="150">
        <f>SUM(E62:P62)</f>
        <v>86</v>
      </c>
      <c r="C62" s="151" t="s">
        <v>66</v>
      </c>
      <c r="D62" s="135"/>
      <c r="E62" s="135">
        <v>8</v>
      </c>
      <c r="F62" s="135">
        <v>4</v>
      </c>
      <c r="G62" s="135">
        <v>11</v>
      </c>
      <c r="H62" s="135">
        <v>2</v>
      </c>
      <c r="I62" s="135">
        <v>5</v>
      </c>
      <c r="J62" s="135">
        <v>10</v>
      </c>
      <c r="K62" s="135">
        <v>7</v>
      </c>
      <c r="L62" s="135">
        <v>3</v>
      </c>
      <c r="M62" s="135">
        <v>13</v>
      </c>
      <c r="N62" s="135">
        <v>14</v>
      </c>
      <c r="O62" s="135">
        <v>9</v>
      </c>
      <c r="P62" s="136"/>
      <c r="Q62" s="122"/>
      <c r="R62" s="122"/>
      <c r="S62" s="122"/>
      <c r="T62" s="122"/>
      <c r="U62" s="122"/>
      <c r="V62" s="169"/>
    </row>
    <row r="63" spans="1:22" ht="12" customHeight="1">
      <c r="A63" s="149" t="s">
        <v>70</v>
      </c>
      <c r="B63" s="150">
        <f>SUM(E63:P63)</f>
        <v>132</v>
      </c>
      <c r="C63" s="151" t="s">
        <v>81</v>
      </c>
      <c r="D63" s="135"/>
      <c r="E63" s="135">
        <v>12</v>
      </c>
      <c r="F63" s="135">
        <v>15</v>
      </c>
      <c r="G63" s="135">
        <v>8</v>
      </c>
      <c r="H63" s="135">
        <v>18</v>
      </c>
      <c r="I63" s="135">
        <v>15</v>
      </c>
      <c r="J63" s="135">
        <v>10</v>
      </c>
      <c r="K63" s="135">
        <v>13</v>
      </c>
      <c r="L63" s="135">
        <v>17</v>
      </c>
      <c r="M63" s="135">
        <v>7</v>
      </c>
      <c r="N63" s="135">
        <v>6</v>
      </c>
      <c r="O63" s="135">
        <v>11</v>
      </c>
      <c r="P63" s="136"/>
      <c r="Q63" s="122"/>
      <c r="R63" s="122"/>
      <c r="S63" s="122"/>
      <c r="T63" s="122"/>
      <c r="U63" s="122"/>
      <c r="V63" s="169"/>
    </row>
    <row r="64" spans="1:22" ht="12" customHeight="1">
      <c r="A64" s="174" t="s">
        <v>71</v>
      </c>
      <c r="B64" s="175">
        <f>SUM(E64:P64)</f>
        <v>7</v>
      </c>
      <c r="C64" s="151"/>
      <c r="D64" s="135"/>
      <c r="E64" s="135">
        <v>0</v>
      </c>
      <c r="F64" s="135">
        <v>0</v>
      </c>
      <c r="G64" s="135">
        <v>2</v>
      </c>
      <c r="H64" s="135">
        <v>0</v>
      </c>
      <c r="I64" s="135">
        <v>0</v>
      </c>
      <c r="J64" s="135">
        <v>1</v>
      </c>
      <c r="K64" s="135">
        <v>0</v>
      </c>
      <c r="L64" s="135">
        <v>0</v>
      </c>
      <c r="M64" s="135">
        <v>2</v>
      </c>
      <c r="N64" s="135">
        <v>2</v>
      </c>
      <c r="O64" s="135">
        <v>0</v>
      </c>
      <c r="P64" s="136"/>
      <c r="Q64" s="122"/>
      <c r="R64" s="122"/>
      <c r="S64" s="122"/>
      <c r="T64" s="122"/>
      <c r="U64" s="122"/>
      <c r="V64" s="169"/>
    </row>
    <row r="65" spans="1:22" ht="12" customHeight="1">
      <c r="A65" s="159" t="s">
        <v>72</v>
      </c>
      <c r="B65" s="176">
        <f>SUM(E65:P65)</f>
        <v>352</v>
      </c>
      <c r="C65" s="161"/>
      <c r="D65" s="162"/>
      <c r="E65" s="162">
        <f aca="true" t="shared" si="4" ref="E65:O65">E4+E6+E8+E48+E10+E12+E14+E16+E18+E20+E22+E24+E26+E50+E54+E52+E28+E30+E56+E32+E34+E36+E58+E38+E40+E42+E44+E46</f>
        <v>32</v>
      </c>
      <c r="F65" s="162">
        <f t="shared" si="4"/>
        <v>32</v>
      </c>
      <c r="G65" s="162">
        <f t="shared" si="4"/>
        <v>32</v>
      </c>
      <c r="H65" s="162">
        <f t="shared" si="4"/>
        <v>32</v>
      </c>
      <c r="I65" s="162">
        <f t="shared" si="4"/>
        <v>32</v>
      </c>
      <c r="J65" s="162">
        <f t="shared" si="4"/>
        <v>32</v>
      </c>
      <c r="K65" s="162">
        <f t="shared" si="4"/>
        <v>32</v>
      </c>
      <c r="L65" s="162">
        <f t="shared" si="4"/>
        <v>32</v>
      </c>
      <c r="M65" s="162">
        <f t="shared" si="4"/>
        <v>32</v>
      </c>
      <c r="N65" s="162">
        <f t="shared" si="4"/>
        <v>32</v>
      </c>
      <c r="O65" s="162">
        <f t="shared" si="4"/>
        <v>32</v>
      </c>
      <c r="P65" s="163"/>
      <c r="Q65" s="122"/>
      <c r="R65" s="122"/>
      <c r="S65" s="122"/>
      <c r="T65" s="122"/>
      <c r="U65" s="122"/>
      <c r="V65" s="169"/>
    </row>
    <row r="66" spans="17:22" ht="12">
      <c r="Q66" s="122"/>
      <c r="R66" s="122"/>
      <c r="S66" s="122"/>
      <c r="T66" s="122"/>
      <c r="U66" s="122"/>
      <c r="V66" s="169"/>
    </row>
  </sheetData>
  <sheetProtection selectLockedCells="1" selectUnlockedCells="1"/>
  <printOptions gridLines="1"/>
  <pageMargins left="0.7083333333333334" right="0" top="0.9840277777777777" bottom="0.5902777777777778" header="0.5118055555555555" footer="0.5118055555555555"/>
  <pageSetup horizontalDpi="300" verticalDpi="300" orientation="portrait" paperSize="9" scale="96"/>
  <headerFooter alignWithMargins="0">
    <oddHeader>&amp;C&amp;F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showGridLines="0" zoomScale="125" zoomScaleNormal="125" zoomScalePageLayoutView="0" workbookViewId="0" topLeftCell="A1">
      <selection activeCell="O65" sqref="O65"/>
    </sheetView>
  </sheetViews>
  <sheetFormatPr defaultColWidth="9.140625" defaultRowHeight="12.75"/>
  <cols>
    <col min="1" max="1" width="17.7109375" style="114" customWidth="1"/>
    <col min="2" max="2" width="7.7109375" style="116" customWidth="1"/>
    <col min="3" max="3" width="7.7109375" style="115" customWidth="1"/>
    <col min="4" max="4" width="0" style="115" hidden="1" customWidth="1"/>
    <col min="5" max="5" width="6.00390625" style="115" customWidth="1"/>
    <col min="6" max="6" width="5.421875" style="115" customWidth="1"/>
    <col min="7" max="9" width="5.28125" style="115" customWidth="1"/>
    <col min="10" max="10" width="6.8515625" style="115" customWidth="1"/>
    <col min="11" max="12" width="5.7109375" style="115" customWidth="1"/>
    <col min="13" max="13" width="5.28125" style="115" customWidth="1"/>
    <col min="14" max="14" width="7.140625" style="115" customWidth="1"/>
    <col min="15" max="15" width="5.7109375" style="115" customWidth="1"/>
    <col min="16" max="16" width="0" style="115" hidden="1" customWidth="1"/>
    <col min="17" max="17" width="0.85546875" style="115" customWidth="1"/>
    <col min="18" max="18" width="5.00390625" style="115" customWidth="1"/>
    <col min="19" max="19" width="5.00390625" style="116" customWidth="1"/>
    <col min="20" max="16384" width="9.140625" style="116" customWidth="1"/>
  </cols>
  <sheetData>
    <row r="1" spans="1:17" ht="11.25" customHeight="1">
      <c r="A1" s="117" t="s">
        <v>50</v>
      </c>
      <c r="B1" s="118" t="s">
        <v>51</v>
      </c>
      <c r="C1" s="119" t="s">
        <v>52</v>
      </c>
      <c r="D1" s="120"/>
      <c r="E1" s="120">
        <v>2</v>
      </c>
      <c r="F1" s="120">
        <v>5</v>
      </c>
      <c r="G1" s="120">
        <v>7</v>
      </c>
      <c r="H1" s="120">
        <v>9</v>
      </c>
      <c r="I1" s="120">
        <v>10</v>
      </c>
      <c r="J1" s="120">
        <v>11</v>
      </c>
      <c r="K1" s="120">
        <v>14</v>
      </c>
      <c r="L1" s="120">
        <v>15</v>
      </c>
      <c r="M1" s="120">
        <v>17</v>
      </c>
      <c r="N1" s="120">
        <v>18</v>
      </c>
      <c r="O1" s="120">
        <v>20</v>
      </c>
      <c r="P1" s="120"/>
      <c r="Q1" s="121"/>
    </row>
    <row r="2" spans="1:17" ht="11.25" customHeight="1">
      <c r="A2" s="177"/>
      <c r="B2" s="178" t="s">
        <v>8</v>
      </c>
      <c r="C2" s="124" t="s">
        <v>73</v>
      </c>
      <c r="D2" s="122"/>
      <c r="E2" s="125" t="s">
        <v>82</v>
      </c>
      <c r="F2" s="125" t="s">
        <v>83</v>
      </c>
      <c r="G2" s="125" t="s">
        <v>84</v>
      </c>
      <c r="H2" s="125" t="s">
        <v>85</v>
      </c>
      <c r="I2" s="125" t="s">
        <v>86</v>
      </c>
      <c r="J2" s="125" t="s">
        <v>87</v>
      </c>
      <c r="K2" s="125" t="s">
        <v>88</v>
      </c>
      <c r="L2" s="125" t="s">
        <v>89</v>
      </c>
      <c r="M2" s="125" t="s">
        <v>90</v>
      </c>
      <c r="N2" s="125" t="s">
        <v>91</v>
      </c>
      <c r="O2" s="125" t="s">
        <v>92</v>
      </c>
      <c r="P2" s="125"/>
      <c r="Q2" s="126"/>
    </row>
    <row r="3" spans="1:17" ht="11.25" customHeight="1">
      <c r="A3" s="127" t="s">
        <v>27</v>
      </c>
      <c r="B3" s="128">
        <f>SUM(C3/C4)</f>
        <v>170.83326215280744</v>
      </c>
      <c r="C3" s="129">
        <f aca="true" t="shared" si="0" ref="C3:C34">SUM(D3:Q3)</f>
        <v>4100</v>
      </c>
      <c r="D3" s="130">
        <v>0</v>
      </c>
      <c r="E3" s="130"/>
      <c r="F3" s="130"/>
      <c r="G3" s="130"/>
      <c r="H3" s="130">
        <v>670</v>
      </c>
      <c r="I3" s="130"/>
      <c r="J3" s="130">
        <v>670</v>
      </c>
      <c r="K3" s="130">
        <v>672</v>
      </c>
      <c r="L3" s="130">
        <v>717</v>
      </c>
      <c r="M3" s="130"/>
      <c r="N3" s="130">
        <v>690</v>
      </c>
      <c r="O3" s="130">
        <v>681</v>
      </c>
      <c r="P3" s="130"/>
      <c r="Q3" s="131"/>
    </row>
    <row r="4" spans="1:17" ht="11.25" customHeight="1">
      <c r="A4" s="132"/>
      <c r="B4" s="133"/>
      <c r="C4" s="134">
        <f t="shared" si="0"/>
        <v>24.00001</v>
      </c>
      <c r="D4" s="135">
        <v>1E-05</v>
      </c>
      <c r="E4" s="135"/>
      <c r="F4" s="135"/>
      <c r="G4" s="135"/>
      <c r="H4" s="135">
        <v>4</v>
      </c>
      <c r="I4" s="135"/>
      <c r="J4" s="135">
        <v>4</v>
      </c>
      <c r="K4" s="135">
        <v>4</v>
      </c>
      <c r="L4" s="135">
        <v>4</v>
      </c>
      <c r="M4" s="135"/>
      <c r="N4" s="135">
        <v>4</v>
      </c>
      <c r="O4" s="135">
        <v>4</v>
      </c>
      <c r="P4" s="135"/>
      <c r="Q4" s="136"/>
    </row>
    <row r="5" spans="1:17" ht="11.25" customHeight="1">
      <c r="A5" s="137" t="s">
        <v>18</v>
      </c>
      <c r="B5" s="133">
        <f>SUM(C5/C6)</f>
        <v>0</v>
      </c>
      <c r="C5" s="134">
        <f t="shared" si="0"/>
        <v>0</v>
      </c>
      <c r="D5" s="135">
        <v>0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6"/>
    </row>
    <row r="6" spans="1:17" ht="11.25" customHeight="1">
      <c r="A6" s="137"/>
      <c r="B6" s="133"/>
      <c r="C6" s="134">
        <f t="shared" si="0"/>
        <v>1E-05</v>
      </c>
      <c r="D6" s="135">
        <v>1E-05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1:17" ht="11.25" customHeight="1">
      <c r="A7" s="137" t="s">
        <v>12</v>
      </c>
      <c r="B7" s="133">
        <f>SUM(C7/C8)</f>
        <v>0</v>
      </c>
      <c r="C7" s="134">
        <f t="shared" si="0"/>
        <v>0</v>
      </c>
      <c r="D7" s="135">
        <v>0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</row>
    <row r="8" spans="1:17" ht="11.25" customHeight="1">
      <c r="A8" s="137"/>
      <c r="B8" s="133"/>
      <c r="C8" s="134">
        <f t="shared" si="0"/>
        <v>1E-05</v>
      </c>
      <c r="D8" s="135">
        <v>1E-05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6"/>
    </row>
    <row r="9" spans="1:17" ht="11.25" customHeight="1">
      <c r="A9" s="137" t="s">
        <v>13</v>
      </c>
      <c r="B9" s="133">
        <f>SUM(C9/C10)</f>
        <v>0</v>
      </c>
      <c r="C9" s="134">
        <f t="shared" si="0"/>
        <v>0</v>
      </c>
      <c r="D9" s="135">
        <v>0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</row>
    <row r="10" spans="1:17" ht="11.25" customHeight="1">
      <c r="A10" s="137"/>
      <c r="B10" s="133"/>
      <c r="C10" s="134">
        <f t="shared" si="0"/>
        <v>1E-05</v>
      </c>
      <c r="D10" s="135">
        <v>1E-05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6"/>
    </row>
    <row r="11" spans="1:17" ht="11.25" customHeight="1">
      <c r="A11" s="137" t="s">
        <v>17</v>
      </c>
      <c r="B11" s="133">
        <f>SUM(C11/C12)</f>
        <v>0</v>
      </c>
      <c r="C11" s="134">
        <f t="shared" si="0"/>
        <v>0</v>
      </c>
      <c r="D11" s="135">
        <v>0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6"/>
    </row>
    <row r="12" spans="1:17" ht="11.25" customHeight="1">
      <c r="A12" s="137"/>
      <c r="B12" s="133"/>
      <c r="C12" s="134">
        <f t="shared" si="0"/>
        <v>1E-05</v>
      </c>
      <c r="D12" s="135">
        <v>1E-05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</row>
    <row r="13" spans="1:17" ht="11.25" customHeight="1">
      <c r="A13" s="137" t="s">
        <v>37</v>
      </c>
      <c r="B13" s="133">
        <f>SUM(C13/C14)</f>
        <v>156.33328990741947</v>
      </c>
      <c r="C13" s="134">
        <f t="shared" si="0"/>
        <v>5628</v>
      </c>
      <c r="D13" s="135">
        <v>0</v>
      </c>
      <c r="E13" s="135">
        <v>685</v>
      </c>
      <c r="F13" s="135"/>
      <c r="G13" s="135">
        <v>605</v>
      </c>
      <c r="H13" s="135">
        <v>542</v>
      </c>
      <c r="I13" s="135">
        <v>726</v>
      </c>
      <c r="J13" s="135">
        <v>658</v>
      </c>
      <c r="K13" s="135">
        <v>663</v>
      </c>
      <c r="L13" s="135"/>
      <c r="M13" s="135">
        <v>592</v>
      </c>
      <c r="N13" s="135">
        <v>584</v>
      </c>
      <c r="O13" s="135">
        <v>573</v>
      </c>
      <c r="P13" s="135"/>
      <c r="Q13" s="136"/>
    </row>
    <row r="14" spans="1:17" ht="11.25" customHeight="1">
      <c r="A14" s="137"/>
      <c r="B14" s="133"/>
      <c r="C14" s="134">
        <f t="shared" si="0"/>
        <v>36.00001</v>
      </c>
      <c r="D14" s="135">
        <v>1E-05</v>
      </c>
      <c r="E14" s="135">
        <v>4</v>
      </c>
      <c r="F14" s="135"/>
      <c r="G14" s="135">
        <v>4</v>
      </c>
      <c r="H14" s="135">
        <v>4</v>
      </c>
      <c r="I14" s="135">
        <v>4</v>
      </c>
      <c r="J14" s="135">
        <v>4</v>
      </c>
      <c r="K14" s="135">
        <v>4</v>
      </c>
      <c r="L14" s="135"/>
      <c r="M14" s="135">
        <v>4</v>
      </c>
      <c r="N14" s="135">
        <v>4</v>
      </c>
      <c r="O14" s="135">
        <v>4</v>
      </c>
      <c r="P14" s="135"/>
      <c r="Q14" s="136"/>
    </row>
    <row r="15" spans="1:17" ht="11.25" customHeight="1">
      <c r="A15" s="137" t="s">
        <v>21</v>
      </c>
      <c r="B15" s="133">
        <f>SUM(C15/C16)</f>
        <v>0</v>
      </c>
      <c r="C15" s="134">
        <f t="shared" si="0"/>
        <v>0</v>
      </c>
      <c r="D15" s="135">
        <v>0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6"/>
    </row>
    <row r="16" spans="1:17" ht="11.25" customHeight="1">
      <c r="A16" s="137"/>
      <c r="B16" s="133"/>
      <c r="C16" s="134">
        <f t="shared" si="0"/>
        <v>1E-05</v>
      </c>
      <c r="D16" s="135">
        <v>1E-05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6"/>
    </row>
    <row r="17" spans="1:17" ht="11.25" customHeight="1">
      <c r="A17" s="137" t="s">
        <v>38</v>
      </c>
      <c r="B17" s="133">
        <f>SUM(C17/C18)</f>
        <v>152.29992385003808</v>
      </c>
      <c r="C17" s="134">
        <f t="shared" si="0"/>
        <v>3046</v>
      </c>
      <c r="D17" s="135">
        <v>0</v>
      </c>
      <c r="E17" s="135">
        <v>561</v>
      </c>
      <c r="F17" s="135"/>
      <c r="G17" s="135"/>
      <c r="H17" s="135"/>
      <c r="I17" s="135">
        <v>668</v>
      </c>
      <c r="J17" s="135"/>
      <c r="K17" s="135"/>
      <c r="L17" s="135">
        <v>586</v>
      </c>
      <c r="M17" s="135">
        <v>633</v>
      </c>
      <c r="N17" s="135">
        <v>598</v>
      </c>
      <c r="O17" s="135"/>
      <c r="P17" s="135"/>
      <c r="Q17" s="136"/>
    </row>
    <row r="18" spans="1:17" ht="11.25" customHeight="1">
      <c r="A18" s="137"/>
      <c r="B18" s="133"/>
      <c r="C18" s="134">
        <f t="shared" si="0"/>
        <v>20.00001</v>
      </c>
      <c r="D18" s="135">
        <v>1E-05</v>
      </c>
      <c r="E18" s="135">
        <v>4</v>
      </c>
      <c r="F18" s="135"/>
      <c r="G18" s="135"/>
      <c r="H18" s="135"/>
      <c r="I18" s="135">
        <v>4</v>
      </c>
      <c r="J18" s="135"/>
      <c r="K18" s="135"/>
      <c r="L18" s="135">
        <v>4</v>
      </c>
      <c r="M18" s="135">
        <v>4</v>
      </c>
      <c r="N18" s="135">
        <v>4</v>
      </c>
      <c r="O18" s="135"/>
      <c r="P18" s="135"/>
      <c r="Q18" s="136"/>
    </row>
    <row r="19" spans="1:17" ht="11.25" customHeight="1">
      <c r="A19" s="137" t="s">
        <v>15</v>
      </c>
      <c r="B19" s="133">
        <f>SUM(C19/C20)</f>
        <v>0</v>
      </c>
      <c r="C19" s="134">
        <f t="shared" si="0"/>
        <v>0</v>
      </c>
      <c r="D19" s="135">
        <v>0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6"/>
    </row>
    <row r="20" spans="1:17" ht="11.25" customHeight="1">
      <c r="A20" s="137"/>
      <c r="B20" s="133"/>
      <c r="C20" s="134">
        <f t="shared" si="0"/>
        <v>1E-05</v>
      </c>
      <c r="D20" s="135">
        <v>1E-05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6"/>
    </row>
    <row r="21" spans="1:17" ht="11.25" customHeight="1">
      <c r="A21" s="137" t="s">
        <v>23</v>
      </c>
      <c r="B21" s="133">
        <f>SUM(C21/C22)</f>
        <v>197.3747532815584</v>
      </c>
      <c r="C21" s="134">
        <f t="shared" si="0"/>
        <v>1579</v>
      </c>
      <c r="D21" s="135">
        <v>0</v>
      </c>
      <c r="E21" s="135"/>
      <c r="F21" s="135"/>
      <c r="G21" s="135"/>
      <c r="H21" s="135">
        <v>767</v>
      </c>
      <c r="I21" s="135"/>
      <c r="J21" s="135"/>
      <c r="K21" s="135">
        <v>812</v>
      </c>
      <c r="L21" s="135"/>
      <c r="M21" s="135"/>
      <c r="N21" s="135"/>
      <c r="O21" s="135"/>
      <c r="P21" s="135"/>
      <c r="Q21" s="136"/>
    </row>
    <row r="22" spans="1:17" ht="11.25" customHeight="1">
      <c r="A22" s="137"/>
      <c r="B22" s="133"/>
      <c r="C22" s="134">
        <f t="shared" si="0"/>
        <v>8.00001</v>
      </c>
      <c r="D22" s="135">
        <v>1E-05</v>
      </c>
      <c r="E22" s="135"/>
      <c r="F22" s="135"/>
      <c r="G22" s="135"/>
      <c r="H22" s="135">
        <v>4</v>
      </c>
      <c r="I22" s="135"/>
      <c r="J22" s="135"/>
      <c r="K22" s="135">
        <v>4</v>
      </c>
      <c r="L22" s="135"/>
      <c r="M22" s="135"/>
      <c r="N22" s="135"/>
      <c r="O22" s="135"/>
      <c r="P22" s="135"/>
      <c r="Q22" s="136"/>
    </row>
    <row r="23" spans="1:17" ht="11.25" customHeight="1">
      <c r="A23" s="137" t="s">
        <v>19</v>
      </c>
      <c r="B23" s="133">
        <f>SUM(C23/C24)</f>
        <v>167.4995812510469</v>
      </c>
      <c r="C23" s="134">
        <f t="shared" si="0"/>
        <v>670</v>
      </c>
      <c r="D23" s="135">
        <v>0</v>
      </c>
      <c r="E23" s="135"/>
      <c r="F23" s="135"/>
      <c r="G23" s="135">
        <v>670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6"/>
    </row>
    <row r="24" spans="1:17" ht="11.25" customHeight="1">
      <c r="A24" s="137"/>
      <c r="B24" s="133"/>
      <c r="C24" s="134">
        <f t="shared" si="0"/>
        <v>4.00001</v>
      </c>
      <c r="D24" s="135">
        <v>1E-05</v>
      </c>
      <c r="E24" s="135"/>
      <c r="F24" s="135"/>
      <c r="G24" s="135">
        <v>4</v>
      </c>
      <c r="H24" s="135"/>
      <c r="I24" s="135"/>
      <c r="J24" s="135"/>
      <c r="K24" s="135"/>
      <c r="L24" s="135"/>
      <c r="M24" s="135"/>
      <c r="N24" s="135"/>
      <c r="O24" s="135"/>
      <c r="P24" s="135"/>
      <c r="Q24" s="136"/>
    </row>
    <row r="25" spans="1:17" ht="11.25" customHeight="1">
      <c r="A25" s="137" t="s">
        <v>33</v>
      </c>
      <c r="B25" s="133">
        <f>SUM(C25/C26)</f>
        <v>170.06244685548535</v>
      </c>
      <c r="C25" s="134">
        <f t="shared" si="0"/>
        <v>5442</v>
      </c>
      <c r="D25" s="135">
        <v>0</v>
      </c>
      <c r="E25" s="135"/>
      <c r="F25" s="135">
        <v>647</v>
      </c>
      <c r="G25" s="135"/>
      <c r="H25" s="135"/>
      <c r="I25" s="135">
        <v>671</v>
      </c>
      <c r="J25" s="135">
        <v>733</v>
      </c>
      <c r="K25" s="135">
        <v>684</v>
      </c>
      <c r="L25" s="135">
        <v>679</v>
      </c>
      <c r="M25" s="135">
        <v>622</v>
      </c>
      <c r="N25" s="135">
        <v>761</v>
      </c>
      <c r="O25" s="135">
        <v>645</v>
      </c>
      <c r="P25" s="135"/>
      <c r="Q25" s="136"/>
    </row>
    <row r="26" spans="1:17" ht="11.25" customHeight="1">
      <c r="A26" s="137"/>
      <c r="B26" s="133"/>
      <c r="C26" s="134">
        <f t="shared" si="0"/>
        <v>32.00001</v>
      </c>
      <c r="D26" s="135">
        <v>1E-05</v>
      </c>
      <c r="E26" s="135"/>
      <c r="F26" s="135">
        <v>4</v>
      </c>
      <c r="G26" s="135"/>
      <c r="H26" s="135"/>
      <c r="I26" s="135">
        <v>4</v>
      </c>
      <c r="J26" s="135">
        <v>4</v>
      </c>
      <c r="K26" s="135">
        <v>4</v>
      </c>
      <c r="L26" s="135">
        <v>4</v>
      </c>
      <c r="M26" s="135">
        <v>4</v>
      </c>
      <c r="N26" s="135">
        <v>4</v>
      </c>
      <c r="O26" s="135">
        <v>4</v>
      </c>
      <c r="P26" s="135"/>
      <c r="Q26" s="136"/>
    </row>
    <row r="27" spans="1:17" ht="11.25" customHeight="1">
      <c r="A27" s="137" t="s">
        <v>20</v>
      </c>
      <c r="B27" s="133">
        <f>SUM(C27/C28)</f>
        <v>185.5999072000464</v>
      </c>
      <c r="C27" s="134">
        <f t="shared" si="0"/>
        <v>3712</v>
      </c>
      <c r="D27" s="135">
        <v>0</v>
      </c>
      <c r="E27" s="135">
        <v>771</v>
      </c>
      <c r="F27" s="135"/>
      <c r="G27" s="135">
        <v>755</v>
      </c>
      <c r="H27" s="135">
        <v>762</v>
      </c>
      <c r="I27" s="135"/>
      <c r="J27" s="135">
        <v>629</v>
      </c>
      <c r="K27" s="135"/>
      <c r="L27" s="135"/>
      <c r="M27" s="135"/>
      <c r="N27" s="135"/>
      <c r="O27" s="135">
        <v>795</v>
      </c>
      <c r="P27" s="135"/>
      <c r="Q27" s="136"/>
    </row>
    <row r="28" spans="1:17" ht="11.25" customHeight="1">
      <c r="A28" s="137"/>
      <c r="B28" s="133"/>
      <c r="C28" s="134">
        <f t="shared" si="0"/>
        <v>20.00001</v>
      </c>
      <c r="D28" s="135">
        <v>1E-05</v>
      </c>
      <c r="E28" s="135">
        <v>4</v>
      </c>
      <c r="F28" s="135"/>
      <c r="G28" s="135">
        <v>4</v>
      </c>
      <c r="H28" s="135">
        <v>4</v>
      </c>
      <c r="I28" s="135"/>
      <c r="J28" s="135">
        <v>4</v>
      </c>
      <c r="K28" s="135"/>
      <c r="L28" s="135"/>
      <c r="M28" s="135"/>
      <c r="N28" s="135"/>
      <c r="O28" s="135">
        <v>4</v>
      </c>
      <c r="P28" s="135"/>
      <c r="Q28" s="136"/>
    </row>
    <row r="29" spans="1:17" ht="11.25" customHeight="1">
      <c r="A29" s="137" t="s">
        <v>24</v>
      </c>
      <c r="B29" s="133">
        <f>SUM(C29/C30)</f>
        <v>186.74976656279182</v>
      </c>
      <c r="C29" s="134">
        <f t="shared" si="0"/>
        <v>1494</v>
      </c>
      <c r="D29" s="135">
        <v>0</v>
      </c>
      <c r="E29" s="135">
        <v>715</v>
      </c>
      <c r="F29" s="135">
        <v>779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6"/>
    </row>
    <row r="30" spans="1:17" ht="11.25" customHeight="1">
      <c r="A30" s="137"/>
      <c r="B30" s="133"/>
      <c r="C30" s="134">
        <f t="shared" si="0"/>
        <v>8.00001</v>
      </c>
      <c r="D30" s="135">
        <v>1E-05</v>
      </c>
      <c r="E30" s="135">
        <v>4</v>
      </c>
      <c r="F30" s="135">
        <v>4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6"/>
    </row>
    <row r="31" spans="1:17" ht="11.25" customHeight="1">
      <c r="A31" s="137" t="s">
        <v>36</v>
      </c>
      <c r="B31" s="133">
        <f>SUM(C31/C32)</f>
        <v>149.74962562593595</v>
      </c>
      <c r="C31" s="134">
        <f t="shared" si="0"/>
        <v>599</v>
      </c>
      <c r="D31" s="135">
        <v>0</v>
      </c>
      <c r="E31" s="135"/>
      <c r="F31" s="135"/>
      <c r="G31" s="135"/>
      <c r="H31" s="135"/>
      <c r="I31" s="135"/>
      <c r="J31" s="135"/>
      <c r="K31" s="135"/>
      <c r="L31" s="135"/>
      <c r="M31" s="135">
        <v>599</v>
      </c>
      <c r="N31" s="135"/>
      <c r="O31" s="135"/>
      <c r="P31" s="135"/>
      <c r="Q31" s="136"/>
    </row>
    <row r="32" spans="1:17" ht="11.25" customHeight="1">
      <c r="A32" s="137"/>
      <c r="B32" s="133"/>
      <c r="C32" s="134">
        <f t="shared" si="0"/>
        <v>4.00001</v>
      </c>
      <c r="D32" s="135">
        <v>1E-05</v>
      </c>
      <c r="E32" s="135"/>
      <c r="F32" s="135"/>
      <c r="G32" s="135"/>
      <c r="H32" s="135"/>
      <c r="I32" s="135"/>
      <c r="J32" s="135"/>
      <c r="K32" s="135"/>
      <c r="L32" s="135"/>
      <c r="M32" s="135">
        <v>4</v>
      </c>
      <c r="N32" s="135"/>
      <c r="O32" s="135"/>
      <c r="P32" s="135"/>
      <c r="Q32" s="136"/>
    </row>
    <row r="33" spans="1:17" ht="11.25" customHeight="1">
      <c r="A33" s="137" t="s">
        <v>14</v>
      </c>
      <c r="B33" s="133">
        <f>SUM(C33/C34)</f>
        <v>0</v>
      </c>
      <c r="C33" s="134">
        <f t="shared" si="0"/>
        <v>0</v>
      </c>
      <c r="D33" s="135">
        <v>0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</row>
    <row r="34" spans="1:17" ht="11.25" customHeight="1">
      <c r="A34" s="137"/>
      <c r="B34" s="133"/>
      <c r="C34" s="134">
        <f t="shared" si="0"/>
        <v>1E-05</v>
      </c>
      <c r="D34" s="135">
        <v>1E-05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</row>
    <row r="35" spans="1:17" ht="11.25" customHeight="1">
      <c r="A35" s="137" t="s">
        <v>31</v>
      </c>
      <c r="B35" s="133">
        <f>SUM(C35/C36)</f>
        <v>171.33328574075395</v>
      </c>
      <c r="C35" s="134">
        <f aca="true" t="shared" si="1" ref="C35:C66">SUM(D35:Q35)</f>
        <v>6168</v>
      </c>
      <c r="D35" s="135">
        <v>0</v>
      </c>
      <c r="E35" s="135">
        <v>744</v>
      </c>
      <c r="F35" s="135">
        <v>668</v>
      </c>
      <c r="G35" s="135">
        <v>692</v>
      </c>
      <c r="H35" s="135"/>
      <c r="I35" s="135">
        <v>732</v>
      </c>
      <c r="J35" s="135">
        <v>640</v>
      </c>
      <c r="K35" s="135"/>
      <c r="L35" s="135">
        <v>597</v>
      </c>
      <c r="M35" s="135">
        <v>671</v>
      </c>
      <c r="N35" s="135">
        <v>696</v>
      </c>
      <c r="O35" s="135">
        <v>728</v>
      </c>
      <c r="P35" s="135"/>
      <c r="Q35" s="136"/>
    </row>
    <row r="36" spans="1:17" ht="11.25" customHeight="1">
      <c r="A36" s="137"/>
      <c r="B36" s="133"/>
      <c r="C36" s="134">
        <f t="shared" si="1"/>
        <v>36.00001</v>
      </c>
      <c r="D36" s="135">
        <v>1E-05</v>
      </c>
      <c r="E36" s="135">
        <v>4</v>
      </c>
      <c r="F36" s="135">
        <v>4</v>
      </c>
      <c r="G36" s="135">
        <v>4</v>
      </c>
      <c r="H36" s="135"/>
      <c r="I36" s="135">
        <v>4</v>
      </c>
      <c r="J36" s="135">
        <v>4</v>
      </c>
      <c r="K36" s="135"/>
      <c r="L36" s="135">
        <v>4</v>
      </c>
      <c r="M36" s="135">
        <v>4</v>
      </c>
      <c r="N36" s="135">
        <v>4</v>
      </c>
      <c r="O36" s="135">
        <v>4</v>
      </c>
      <c r="P36" s="135"/>
      <c r="Q36" s="136"/>
    </row>
    <row r="37" spans="1:17" ht="11.25" customHeight="1">
      <c r="A37" s="137" t="s">
        <v>39</v>
      </c>
      <c r="B37" s="133">
        <f>SUM(C37/C38)</f>
        <v>0</v>
      </c>
      <c r="C37" s="134">
        <f t="shared" si="1"/>
        <v>0</v>
      </c>
      <c r="D37" s="135">
        <v>0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6"/>
    </row>
    <row r="38" spans="1:17" ht="11.25" customHeight="1">
      <c r="A38" s="137"/>
      <c r="B38" s="133"/>
      <c r="C38" s="134">
        <f t="shared" si="1"/>
        <v>1E-05</v>
      </c>
      <c r="D38" s="135">
        <v>1E-05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6"/>
    </row>
    <row r="39" spans="1:17" ht="11.25" customHeight="1">
      <c r="A39" s="137" t="s">
        <v>25</v>
      </c>
      <c r="B39" s="133">
        <f>SUM(C39/C40)</f>
        <v>180.66651611123658</v>
      </c>
      <c r="C39" s="134">
        <f t="shared" si="1"/>
        <v>2168</v>
      </c>
      <c r="D39" s="135">
        <v>0</v>
      </c>
      <c r="E39" s="135">
        <v>742</v>
      </c>
      <c r="F39" s="135"/>
      <c r="G39" s="135">
        <v>748</v>
      </c>
      <c r="H39" s="135">
        <v>678</v>
      </c>
      <c r="I39" s="135"/>
      <c r="J39" s="135"/>
      <c r="K39" s="135"/>
      <c r="L39" s="135"/>
      <c r="M39" s="135"/>
      <c r="N39" s="135"/>
      <c r="O39" s="135"/>
      <c r="P39" s="135"/>
      <c r="Q39" s="136"/>
    </row>
    <row r="40" spans="1:17" ht="11.25" customHeight="1">
      <c r="A40" s="137"/>
      <c r="B40" s="133"/>
      <c r="C40" s="134">
        <f t="shared" si="1"/>
        <v>12.00001</v>
      </c>
      <c r="D40" s="135">
        <v>1E-05</v>
      </c>
      <c r="E40" s="135">
        <v>4</v>
      </c>
      <c r="F40" s="135"/>
      <c r="G40" s="135">
        <v>4</v>
      </c>
      <c r="H40" s="135">
        <v>4</v>
      </c>
      <c r="I40" s="135"/>
      <c r="J40" s="135"/>
      <c r="K40" s="135"/>
      <c r="L40" s="135"/>
      <c r="M40" s="135"/>
      <c r="N40" s="135"/>
      <c r="O40" s="135"/>
      <c r="P40" s="135"/>
      <c r="Q40" s="136"/>
    </row>
    <row r="41" spans="1:17" ht="11.25" customHeight="1">
      <c r="A41" s="137" t="s">
        <v>22</v>
      </c>
      <c r="B41" s="133">
        <f>SUM(C41/C42)</f>
        <v>169.74957562606096</v>
      </c>
      <c r="C41" s="134">
        <f t="shared" si="1"/>
        <v>679</v>
      </c>
      <c r="D41" s="135">
        <v>0</v>
      </c>
      <c r="E41" s="135"/>
      <c r="F41" s="135"/>
      <c r="G41" s="135"/>
      <c r="H41" s="135"/>
      <c r="I41" s="135"/>
      <c r="J41" s="135"/>
      <c r="K41" s="135"/>
      <c r="L41" s="135">
        <v>679</v>
      </c>
      <c r="M41" s="135"/>
      <c r="N41" s="135"/>
      <c r="O41" s="135"/>
      <c r="P41" s="135"/>
      <c r="Q41" s="136"/>
    </row>
    <row r="42" spans="1:17" ht="11.25" customHeight="1">
      <c r="A42" s="137"/>
      <c r="B42" s="133"/>
      <c r="C42" s="134">
        <f t="shared" si="1"/>
        <v>4.00001</v>
      </c>
      <c r="D42" s="135">
        <v>1E-05</v>
      </c>
      <c r="E42" s="135"/>
      <c r="F42" s="135"/>
      <c r="G42" s="135"/>
      <c r="H42" s="135"/>
      <c r="I42" s="135"/>
      <c r="J42" s="135"/>
      <c r="K42" s="135"/>
      <c r="L42" s="135">
        <v>4</v>
      </c>
      <c r="M42" s="135"/>
      <c r="N42" s="135"/>
      <c r="O42" s="135"/>
      <c r="P42" s="135"/>
      <c r="Q42" s="136"/>
    </row>
    <row r="43" spans="1:17" ht="11.25" customHeight="1">
      <c r="A43" s="140" t="s">
        <v>16</v>
      </c>
      <c r="B43" s="133">
        <f>SUM(C43/C44)</f>
        <v>0</v>
      </c>
      <c r="C43" s="134">
        <f t="shared" si="1"/>
        <v>0</v>
      </c>
      <c r="D43" s="135">
        <v>0</v>
      </c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6"/>
    </row>
    <row r="44" spans="1:17" ht="11.25" customHeight="1">
      <c r="A44" s="140"/>
      <c r="B44" s="133"/>
      <c r="C44" s="134">
        <f t="shared" si="1"/>
        <v>1E-05</v>
      </c>
      <c r="D44" s="135">
        <v>1E-05</v>
      </c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7" ht="11.25" customHeight="1">
      <c r="A45" s="140" t="s">
        <v>30</v>
      </c>
      <c r="B45" s="133">
        <f>SUM(C45/C46)</f>
        <v>171.37478578151777</v>
      </c>
      <c r="C45" s="134">
        <f t="shared" si="1"/>
        <v>1371</v>
      </c>
      <c r="D45" s="135">
        <v>0</v>
      </c>
      <c r="E45" s="135"/>
      <c r="F45" s="135">
        <v>686</v>
      </c>
      <c r="G45" s="135"/>
      <c r="H45" s="135"/>
      <c r="I45" s="135">
        <v>685</v>
      </c>
      <c r="J45" s="135"/>
      <c r="K45" s="135"/>
      <c r="L45" s="135"/>
      <c r="M45" s="135"/>
      <c r="N45" s="135"/>
      <c r="O45" s="135"/>
      <c r="P45" s="135"/>
      <c r="Q45" s="136"/>
    </row>
    <row r="46" spans="1:17" ht="11.25" customHeight="1">
      <c r="A46" s="132"/>
      <c r="B46" s="133"/>
      <c r="C46" s="142">
        <f t="shared" si="1"/>
        <v>8.00001</v>
      </c>
      <c r="D46" s="135">
        <v>1E-05</v>
      </c>
      <c r="E46" s="135"/>
      <c r="F46" s="135">
        <v>4</v>
      </c>
      <c r="G46" s="135"/>
      <c r="H46" s="135"/>
      <c r="I46" s="135">
        <v>4</v>
      </c>
      <c r="J46" s="135"/>
      <c r="K46" s="135"/>
      <c r="L46" s="135"/>
      <c r="M46" s="135"/>
      <c r="N46" s="135"/>
      <c r="O46" s="135"/>
      <c r="P46" s="135"/>
      <c r="Q46" s="136"/>
    </row>
    <row r="47" spans="1:17" ht="11.25" customHeight="1">
      <c r="A47" s="137" t="s">
        <v>29</v>
      </c>
      <c r="B47" s="133">
        <f>SUM(C47/C48)</f>
        <v>169.44991527504237</v>
      </c>
      <c r="C47" s="134">
        <f t="shared" si="1"/>
        <v>3389</v>
      </c>
      <c r="D47" s="135">
        <v>0</v>
      </c>
      <c r="E47" s="135"/>
      <c r="F47" s="135">
        <v>648</v>
      </c>
      <c r="G47" s="135">
        <v>728</v>
      </c>
      <c r="H47" s="135"/>
      <c r="I47" s="135"/>
      <c r="J47" s="135"/>
      <c r="K47" s="135">
        <v>652</v>
      </c>
      <c r="L47" s="135">
        <v>684</v>
      </c>
      <c r="M47" s="135">
        <v>677</v>
      </c>
      <c r="N47" s="135"/>
      <c r="O47" s="135"/>
      <c r="P47" s="135"/>
      <c r="Q47" s="136"/>
    </row>
    <row r="48" spans="1:17" ht="11.25" customHeight="1">
      <c r="A48" s="137"/>
      <c r="B48" s="133"/>
      <c r="C48" s="134">
        <f t="shared" si="1"/>
        <v>20.00001</v>
      </c>
      <c r="D48" s="135">
        <v>1E-05</v>
      </c>
      <c r="E48" s="135"/>
      <c r="F48" s="135">
        <v>4</v>
      </c>
      <c r="G48" s="135">
        <v>4</v>
      </c>
      <c r="H48" s="135"/>
      <c r="I48" s="135"/>
      <c r="J48" s="135"/>
      <c r="K48" s="135">
        <v>4</v>
      </c>
      <c r="L48" s="135">
        <v>4</v>
      </c>
      <c r="M48" s="135">
        <v>4</v>
      </c>
      <c r="N48" s="135"/>
      <c r="O48" s="135"/>
      <c r="P48" s="135"/>
      <c r="Q48" s="136"/>
    </row>
    <row r="49" spans="1:17" ht="11.25" customHeight="1">
      <c r="A49" s="137" t="s">
        <v>26</v>
      </c>
      <c r="B49" s="133">
        <f>SUM(C49/C50)</f>
        <v>175.33328462964315</v>
      </c>
      <c r="C49" s="134">
        <f t="shared" si="1"/>
        <v>6312</v>
      </c>
      <c r="D49" s="135">
        <v>0</v>
      </c>
      <c r="E49" s="135">
        <v>734</v>
      </c>
      <c r="F49" s="135">
        <v>718</v>
      </c>
      <c r="G49" s="135"/>
      <c r="H49" s="135">
        <v>600</v>
      </c>
      <c r="I49" s="135">
        <v>750</v>
      </c>
      <c r="J49" s="135">
        <v>694</v>
      </c>
      <c r="K49" s="135">
        <v>755</v>
      </c>
      <c r="L49" s="135">
        <v>724</v>
      </c>
      <c r="M49" s="135">
        <v>649</v>
      </c>
      <c r="N49" s="135"/>
      <c r="O49" s="135">
        <v>688</v>
      </c>
      <c r="P49" s="135"/>
      <c r="Q49" s="136"/>
    </row>
    <row r="50" spans="1:17" ht="11.25" customHeight="1">
      <c r="A50" s="137"/>
      <c r="B50" s="133"/>
      <c r="C50" s="134">
        <f t="shared" si="1"/>
        <v>36.00001</v>
      </c>
      <c r="D50" s="135">
        <v>1E-05</v>
      </c>
      <c r="E50" s="135">
        <v>4</v>
      </c>
      <c r="F50" s="135">
        <v>4</v>
      </c>
      <c r="G50" s="135"/>
      <c r="H50" s="135">
        <v>4</v>
      </c>
      <c r="I50" s="135">
        <v>4</v>
      </c>
      <c r="J50" s="135">
        <v>4</v>
      </c>
      <c r="K50" s="135">
        <v>4</v>
      </c>
      <c r="L50" s="135">
        <v>4</v>
      </c>
      <c r="M50" s="135">
        <v>4</v>
      </c>
      <c r="N50" s="135"/>
      <c r="O50" s="135">
        <v>4</v>
      </c>
      <c r="P50" s="135"/>
      <c r="Q50" s="136"/>
    </row>
    <row r="51" spans="1:17" ht="11.25" customHeight="1">
      <c r="A51" s="137" t="s">
        <v>32</v>
      </c>
      <c r="B51" s="133">
        <f>SUM(C51/C52)</f>
        <v>169.44995763751058</v>
      </c>
      <c r="C51" s="134">
        <f t="shared" si="1"/>
        <v>6778</v>
      </c>
      <c r="D51" s="135">
        <v>0</v>
      </c>
      <c r="E51" s="135"/>
      <c r="F51" s="135">
        <v>683</v>
      </c>
      <c r="G51" s="135">
        <v>679</v>
      </c>
      <c r="H51" s="135">
        <v>608</v>
      </c>
      <c r="I51" s="135">
        <v>681</v>
      </c>
      <c r="J51" s="135">
        <v>779</v>
      </c>
      <c r="K51" s="135">
        <v>748</v>
      </c>
      <c r="L51" s="135">
        <v>660</v>
      </c>
      <c r="M51" s="135">
        <v>604</v>
      </c>
      <c r="N51" s="135">
        <v>697</v>
      </c>
      <c r="O51" s="135">
        <v>639</v>
      </c>
      <c r="P51" s="135"/>
      <c r="Q51" s="136"/>
    </row>
    <row r="52" spans="1:17" ht="11.25" customHeight="1">
      <c r="A52" s="137"/>
      <c r="B52" s="133"/>
      <c r="C52" s="134">
        <f t="shared" si="1"/>
        <v>40.00001</v>
      </c>
      <c r="D52" s="135">
        <v>1E-05</v>
      </c>
      <c r="E52" s="135"/>
      <c r="F52" s="135">
        <v>4</v>
      </c>
      <c r="G52" s="135">
        <v>4</v>
      </c>
      <c r="H52" s="135">
        <v>4</v>
      </c>
      <c r="I52" s="135">
        <v>4</v>
      </c>
      <c r="J52" s="135">
        <v>4</v>
      </c>
      <c r="K52" s="135">
        <v>4</v>
      </c>
      <c r="L52" s="135">
        <v>4</v>
      </c>
      <c r="M52" s="135">
        <v>4</v>
      </c>
      <c r="N52" s="135">
        <v>4</v>
      </c>
      <c r="O52" s="135">
        <v>4</v>
      </c>
      <c r="P52" s="135"/>
      <c r="Q52" s="136"/>
    </row>
    <row r="53" spans="1:17" ht="11.25" customHeight="1">
      <c r="A53" s="137" t="s">
        <v>35</v>
      </c>
      <c r="B53" s="133">
        <f>SUM(C53/C54)</f>
        <v>164.49958875102814</v>
      </c>
      <c r="C53" s="134">
        <f t="shared" si="1"/>
        <v>658</v>
      </c>
      <c r="D53" s="135">
        <v>0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>
        <v>658</v>
      </c>
      <c r="O53" s="135"/>
      <c r="P53" s="135"/>
      <c r="Q53" s="136"/>
    </row>
    <row r="54" spans="1:17" ht="11.25" customHeight="1">
      <c r="A54" s="137"/>
      <c r="B54" s="133"/>
      <c r="C54" s="134">
        <f t="shared" si="1"/>
        <v>4.00001</v>
      </c>
      <c r="D54" s="135">
        <v>1E-05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>
        <v>4</v>
      </c>
      <c r="O54" s="135"/>
      <c r="P54" s="135"/>
      <c r="Q54" s="136"/>
    </row>
    <row r="55" spans="1:17" ht="11.25" customHeight="1">
      <c r="A55" s="137" t="s">
        <v>34</v>
      </c>
      <c r="B55" s="133">
        <f>SUM(C55/C56)</f>
        <v>173.8747826565217</v>
      </c>
      <c r="C55" s="134">
        <f t="shared" si="1"/>
        <v>1391</v>
      </c>
      <c r="D55" s="135">
        <v>0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>
        <v>685</v>
      </c>
      <c r="O55" s="135">
        <v>706</v>
      </c>
      <c r="P55" s="135"/>
      <c r="Q55" s="136"/>
    </row>
    <row r="56" spans="1:17" ht="11.25" customHeight="1">
      <c r="A56" s="137"/>
      <c r="B56" s="133"/>
      <c r="C56" s="134">
        <f t="shared" si="1"/>
        <v>8.00001</v>
      </c>
      <c r="D56" s="135">
        <v>1E-05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>
        <v>4</v>
      </c>
      <c r="O56" s="135">
        <v>4</v>
      </c>
      <c r="P56" s="135"/>
      <c r="Q56" s="136"/>
    </row>
    <row r="57" spans="1:17" ht="11.25" customHeight="1">
      <c r="A57" s="137" t="s">
        <v>28</v>
      </c>
      <c r="B57" s="133">
        <f>SUM(C57/C58)</f>
        <v>171.89279575257294</v>
      </c>
      <c r="C57" s="134">
        <f t="shared" si="1"/>
        <v>4813</v>
      </c>
      <c r="D57" s="135">
        <v>0</v>
      </c>
      <c r="E57" s="135">
        <v>686</v>
      </c>
      <c r="F57" s="135">
        <v>727</v>
      </c>
      <c r="G57" s="135">
        <v>700</v>
      </c>
      <c r="H57" s="135">
        <v>616</v>
      </c>
      <c r="I57" s="135">
        <v>695</v>
      </c>
      <c r="J57" s="135">
        <v>698</v>
      </c>
      <c r="K57" s="135">
        <v>691</v>
      </c>
      <c r="L57" s="135"/>
      <c r="M57" s="135"/>
      <c r="N57" s="135"/>
      <c r="O57" s="135"/>
      <c r="P57" s="135"/>
      <c r="Q57" s="136"/>
    </row>
    <row r="58" spans="1:17" ht="11.25" customHeight="1">
      <c r="A58" s="137"/>
      <c r="B58" s="133"/>
      <c r="C58" s="134">
        <f t="shared" si="1"/>
        <v>28.00001</v>
      </c>
      <c r="D58" s="135">
        <v>1E-05</v>
      </c>
      <c r="E58" s="135">
        <v>4</v>
      </c>
      <c r="F58" s="135">
        <v>4</v>
      </c>
      <c r="G58" s="135">
        <v>4</v>
      </c>
      <c r="H58" s="135">
        <v>4</v>
      </c>
      <c r="I58" s="135">
        <v>4</v>
      </c>
      <c r="J58" s="135">
        <v>4</v>
      </c>
      <c r="K58" s="135">
        <v>4</v>
      </c>
      <c r="L58" s="135"/>
      <c r="M58" s="135"/>
      <c r="N58" s="135"/>
      <c r="O58" s="135"/>
      <c r="P58" s="135"/>
      <c r="Q58" s="136"/>
    </row>
    <row r="59" spans="1:17" ht="12" customHeight="1">
      <c r="A59" s="143" t="s">
        <v>65</v>
      </c>
      <c r="B59" s="144">
        <f>SUM(E59:Q59)</f>
        <v>59997</v>
      </c>
      <c r="C59" s="145" t="s">
        <v>66</v>
      </c>
      <c r="D59" s="146"/>
      <c r="E59" s="146">
        <f aca="true" t="shared" si="2" ref="E59:O59">SUM(E3+E5+E7+E47+E9+E11+E13+E15+E17+E53+E19+E21+E23+E25+E49+E51+E27+E29+E55+E31+E33+E35+E57+E37+E39+E41+E43+E45)</f>
        <v>5638</v>
      </c>
      <c r="F59" s="146">
        <f t="shared" si="2"/>
        <v>5556</v>
      </c>
      <c r="G59" s="146">
        <f t="shared" si="2"/>
        <v>5577</v>
      </c>
      <c r="H59" s="146">
        <f t="shared" si="2"/>
        <v>5243</v>
      </c>
      <c r="I59" s="146">
        <f t="shared" si="2"/>
        <v>5608</v>
      </c>
      <c r="J59" s="146">
        <f t="shared" si="2"/>
        <v>5501</v>
      </c>
      <c r="K59" s="146">
        <f t="shared" si="2"/>
        <v>5677</v>
      </c>
      <c r="L59" s="146">
        <f t="shared" si="2"/>
        <v>5326</v>
      </c>
      <c r="M59" s="146">
        <f t="shared" si="2"/>
        <v>5047</v>
      </c>
      <c r="N59" s="146">
        <f t="shared" si="2"/>
        <v>5369</v>
      </c>
      <c r="O59" s="146">
        <f t="shared" si="2"/>
        <v>5455</v>
      </c>
      <c r="P59" s="146">
        <f>SUM(P3+P5+P7+P47+P9+P11+P13+P15+P17+P19+P21+P23+P25+P49+P51+P27+P29+P55+P31+P33+P35+P57+P37+P39+P41+P43+P45)</f>
        <v>0</v>
      </c>
      <c r="Q59" s="147"/>
    </row>
    <row r="60" spans="1:17" ht="12" customHeight="1">
      <c r="A60" s="149"/>
      <c r="B60" s="150"/>
      <c r="C60" s="151" t="s">
        <v>67</v>
      </c>
      <c r="D60" s="135"/>
      <c r="E60" s="135">
        <v>6010</v>
      </c>
      <c r="F60" s="135">
        <v>5119</v>
      </c>
      <c r="G60" s="135">
        <v>5426</v>
      </c>
      <c r="H60" s="135">
        <v>5593</v>
      </c>
      <c r="I60" s="135">
        <v>5427</v>
      </c>
      <c r="J60" s="135">
        <v>5430</v>
      </c>
      <c r="K60" s="135">
        <v>5292</v>
      </c>
      <c r="L60" s="135">
        <v>4944</v>
      </c>
      <c r="M60" s="135">
        <v>5406</v>
      </c>
      <c r="N60" s="135">
        <v>4961</v>
      </c>
      <c r="O60" s="135">
        <v>5467</v>
      </c>
      <c r="P60" s="135"/>
      <c r="Q60" s="136"/>
    </row>
    <row r="61" spans="1:17" ht="12" customHeight="1">
      <c r="A61" s="152" t="s">
        <v>68</v>
      </c>
      <c r="B61" s="153">
        <f>SUM(E61:Q61)</f>
        <v>922</v>
      </c>
      <c r="C61" s="150" t="s">
        <v>69</v>
      </c>
      <c r="D61" s="135"/>
      <c r="E61" s="135">
        <f aca="true" t="shared" si="3" ref="E61:P61">E59-E60</f>
        <v>-372</v>
      </c>
      <c r="F61" s="135">
        <f t="shared" si="3"/>
        <v>437</v>
      </c>
      <c r="G61" s="135">
        <f t="shared" si="3"/>
        <v>151</v>
      </c>
      <c r="H61" s="135">
        <f t="shared" si="3"/>
        <v>-350</v>
      </c>
      <c r="I61" s="135">
        <f t="shared" si="3"/>
        <v>181</v>
      </c>
      <c r="J61" s="135">
        <f t="shared" si="3"/>
        <v>71</v>
      </c>
      <c r="K61" s="135">
        <f t="shared" si="3"/>
        <v>385</v>
      </c>
      <c r="L61" s="135">
        <f t="shared" si="3"/>
        <v>382</v>
      </c>
      <c r="M61" s="135">
        <f t="shared" si="3"/>
        <v>-359</v>
      </c>
      <c r="N61" s="135">
        <f t="shared" si="3"/>
        <v>408</v>
      </c>
      <c r="O61" s="135">
        <f t="shared" si="3"/>
        <v>-12</v>
      </c>
      <c r="P61" s="156">
        <f t="shared" si="3"/>
        <v>0</v>
      </c>
      <c r="Q61" s="157"/>
    </row>
    <row r="62" spans="1:17" ht="12" customHeight="1">
      <c r="A62" s="149" t="s">
        <v>70</v>
      </c>
      <c r="B62" s="150">
        <f>SUM(E62:Q62)</f>
        <v>127</v>
      </c>
      <c r="C62" s="151" t="s">
        <v>66</v>
      </c>
      <c r="D62" s="135"/>
      <c r="E62" s="135">
        <v>6</v>
      </c>
      <c r="F62" s="135">
        <v>18</v>
      </c>
      <c r="G62" s="135">
        <v>13</v>
      </c>
      <c r="H62" s="135">
        <v>5</v>
      </c>
      <c r="I62" s="135">
        <v>12</v>
      </c>
      <c r="J62" s="135">
        <v>10</v>
      </c>
      <c r="K62" s="135">
        <v>16</v>
      </c>
      <c r="L62" s="135">
        <v>16</v>
      </c>
      <c r="M62" s="135">
        <v>6</v>
      </c>
      <c r="N62" s="135">
        <v>15</v>
      </c>
      <c r="O62" s="135">
        <v>10</v>
      </c>
      <c r="P62" s="135"/>
      <c r="Q62" s="136"/>
    </row>
    <row r="63" spans="1:17" ht="12" customHeight="1">
      <c r="A63" s="149" t="s">
        <v>70</v>
      </c>
      <c r="B63" s="150">
        <f>SUM(E63:Q63)</f>
        <v>93</v>
      </c>
      <c r="C63" s="151" t="s">
        <v>67</v>
      </c>
      <c r="D63" s="135"/>
      <c r="E63" s="135">
        <v>14</v>
      </c>
      <c r="F63" s="135">
        <v>2</v>
      </c>
      <c r="G63" s="135">
        <v>7</v>
      </c>
      <c r="H63" s="135">
        <v>15</v>
      </c>
      <c r="I63" s="135">
        <v>8</v>
      </c>
      <c r="J63" s="135">
        <v>10</v>
      </c>
      <c r="K63" s="135">
        <v>4</v>
      </c>
      <c r="L63" s="135">
        <v>4</v>
      </c>
      <c r="M63" s="135">
        <v>14</v>
      </c>
      <c r="N63" s="135">
        <v>5</v>
      </c>
      <c r="O63" s="135">
        <v>10</v>
      </c>
      <c r="P63" s="135"/>
      <c r="Q63" s="136"/>
    </row>
    <row r="64" spans="1:18" s="181" customFormat="1" ht="12" customHeight="1">
      <c r="A64" s="179" t="s">
        <v>71</v>
      </c>
      <c r="B64" s="155">
        <f>SUM(E64:Q64)</f>
        <v>14</v>
      </c>
      <c r="C64" s="151"/>
      <c r="D64" s="180"/>
      <c r="E64" s="156">
        <v>0</v>
      </c>
      <c r="F64" s="156">
        <v>2</v>
      </c>
      <c r="G64" s="156">
        <v>2</v>
      </c>
      <c r="H64" s="156">
        <v>0</v>
      </c>
      <c r="I64" s="156">
        <v>2</v>
      </c>
      <c r="J64" s="156">
        <v>1</v>
      </c>
      <c r="K64" s="156">
        <v>2</v>
      </c>
      <c r="L64" s="156">
        <v>2</v>
      </c>
      <c r="M64" s="156">
        <v>0</v>
      </c>
      <c r="N64" s="156">
        <v>2</v>
      </c>
      <c r="O64" s="156">
        <v>1</v>
      </c>
      <c r="P64" s="156"/>
      <c r="Q64" s="157"/>
      <c r="R64" s="154"/>
    </row>
    <row r="65" spans="1:17" ht="12" customHeight="1">
      <c r="A65" s="159" t="s">
        <v>72</v>
      </c>
      <c r="B65" s="160">
        <f>SUM(E65:Q65)</f>
        <v>352</v>
      </c>
      <c r="C65" s="161"/>
      <c r="D65" s="162"/>
      <c r="E65" s="162">
        <f aca="true" t="shared" si="4" ref="E65:O65">E4+E6+E8+E48+E10+E12+E14+E16+E18+E20+E22+E54+E24+E26+E50+E52+E28+E30+E56+E32+E34+E36+E58+E38+E40+E42+E44+E46</f>
        <v>32</v>
      </c>
      <c r="F65" s="162">
        <f t="shared" si="4"/>
        <v>32</v>
      </c>
      <c r="G65" s="162">
        <f t="shared" si="4"/>
        <v>32</v>
      </c>
      <c r="H65" s="162">
        <f t="shared" si="4"/>
        <v>32</v>
      </c>
      <c r="I65" s="162">
        <f t="shared" si="4"/>
        <v>32</v>
      </c>
      <c r="J65" s="162">
        <f t="shared" si="4"/>
        <v>32</v>
      </c>
      <c r="K65" s="162">
        <f t="shared" si="4"/>
        <v>32</v>
      </c>
      <c r="L65" s="162">
        <f t="shared" si="4"/>
        <v>32</v>
      </c>
      <c r="M65" s="162">
        <f t="shared" si="4"/>
        <v>32</v>
      </c>
      <c r="N65" s="162">
        <f t="shared" si="4"/>
        <v>32</v>
      </c>
      <c r="O65" s="162">
        <f t="shared" si="4"/>
        <v>32</v>
      </c>
      <c r="P65" s="162">
        <f>P4+P6+P8+P48+P10+P12+P14+P16+P18+P20+P22+P24+P26+P50+P52+P28+P30+P56+P32+P34+P36+P58+P38+P40+P42+P44+P46</f>
        <v>0</v>
      </c>
      <c r="Q65" s="163"/>
    </row>
  </sheetData>
  <sheetProtection selectLockedCells="1" selectUnlockedCells="1"/>
  <printOptions gridLines="1"/>
  <pageMargins left="0.7875" right="0" top="0.9840277777777777" bottom="0.5902777777777778" header="0.5118055555555555" footer="0.5118055555555555"/>
  <pageSetup horizontalDpi="300" verticalDpi="300" orientation="portrait" paperSize="9" scale="97"/>
  <headerFooter alignWithMargins="0">
    <oddHeader>&amp;C&amp;F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showGridLines="0" zoomScale="125" zoomScaleNormal="125" zoomScalePageLayoutView="0" workbookViewId="0" topLeftCell="A1">
      <pane xSplit="3" topLeftCell="E1" activePane="topRight" state="frozen"/>
      <selection pane="topLeft" activeCell="A1" sqref="A1"/>
      <selection pane="topRight" activeCell="O65" sqref="O65"/>
    </sheetView>
  </sheetViews>
  <sheetFormatPr defaultColWidth="9.140625" defaultRowHeight="12.75"/>
  <cols>
    <col min="1" max="1" width="17.7109375" style="114" customWidth="1"/>
    <col min="2" max="2" width="7.7109375" style="116" customWidth="1"/>
    <col min="3" max="3" width="8.7109375" style="115" customWidth="1"/>
    <col min="4" max="4" width="0" style="115" hidden="1" customWidth="1"/>
    <col min="5" max="5" width="5.421875" style="115" customWidth="1"/>
    <col min="6" max="6" width="5.28125" style="115" customWidth="1"/>
    <col min="7" max="7" width="6.28125" style="115" customWidth="1"/>
    <col min="8" max="8" width="5.7109375" style="115" customWidth="1"/>
    <col min="9" max="9" width="4.7109375" style="115" customWidth="1"/>
    <col min="10" max="14" width="5.421875" style="115" customWidth="1"/>
    <col min="15" max="15" width="4.7109375" style="115" customWidth="1"/>
    <col min="16" max="16" width="0" style="115" hidden="1" customWidth="1"/>
    <col min="17" max="17" width="0.85546875" style="115" customWidth="1"/>
    <col min="18" max="18" width="4.7109375" style="116" customWidth="1"/>
    <col min="19" max="19" width="5.00390625" style="116" customWidth="1"/>
    <col min="20" max="20" width="9.140625" style="182" customWidth="1"/>
    <col min="21" max="16384" width="9.140625" style="116" customWidth="1"/>
  </cols>
  <sheetData>
    <row r="1" spans="1:20" ht="11.25" customHeight="1">
      <c r="A1" s="117" t="s">
        <v>50</v>
      </c>
      <c r="B1" s="118" t="s">
        <v>51</v>
      </c>
      <c r="C1" s="119" t="s">
        <v>52</v>
      </c>
      <c r="D1" s="120">
        <v>1</v>
      </c>
      <c r="E1" s="120">
        <v>3</v>
      </c>
      <c r="F1" s="120">
        <v>3</v>
      </c>
      <c r="G1" s="120">
        <v>6</v>
      </c>
      <c r="H1" s="120">
        <v>6</v>
      </c>
      <c r="I1" s="120">
        <v>8</v>
      </c>
      <c r="J1" s="120">
        <v>13</v>
      </c>
      <c r="K1" s="120">
        <v>13</v>
      </c>
      <c r="L1" s="120">
        <v>16</v>
      </c>
      <c r="M1" s="120">
        <v>16</v>
      </c>
      <c r="N1" s="120">
        <v>21</v>
      </c>
      <c r="O1" s="120">
        <v>21</v>
      </c>
      <c r="P1" s="120"/>
      <c r="Q1" s="121"/>
      <c r="R1" s="115"/>
      <c r="S1" s="115"/>
      <c r="T1" s="183"/>
    </row>
    <row r="2" spans="1:20" ht="11.25" customHeight="1">
      <c r="A2" s="177"/>
      <c r="B2" s="178" t="s">
        <v>9</v>
      </c>
      <c r="C2" s="124" t="s">
        <v>73</v>
      </c>
      <c r="D2" s="122"/>
      <c r="E2" s="125" t="s">
        <v>88</v>
      </c>
      <c r="F2" s="125" t="s">
        <v>90</v>
      </c>
      <c r="G2" s="125" t="s">
        <v>92</v>
      </c>
      <c r="H2" s="125" t="s">
        <v>86</v>
      </c>
      <c r="I2" s="125" t="s">
        <v>89</v>
      </c>
      <c r="J2" s="125" t="s">
        <v>93</v>
      </c>
      <c r="K2" s="125" t="s">
        <v>94</v>
      </c>
      <c r="L2" s="125" t="s">
        <v>95</v>
      </c>
      <c r="M2" s="125" t="s">
        <v>96</v>
      </c>
      <c r="N2" s="125" t="s">
        <v>97</v>
      </c>
      <c r="O2" s="125" t="s">
        <v>98</v>
      </c>
      <c r="P2" s="125"/>
      <c r="Q2" s="126"/>
      <c r="T2" s="184"/>
    </row>
    <row r="3" spans="1:20" ht="11.25" customHeight="1">
      <c r="A3" s="127" t="s">
        <v>27</v>
      </c>
      <c r="B3" s="128">
        <f>SUM(C3/C4)</f>
        <v>182.57136336737022</v>
      </c>
      <c r="C3" s="129">
        <f aca="true" t="shared" si="0" ref="C3:C34">SUM(D3:S3)</f>
        <v>5112</v>
      </c>
      <c r="D3" s="130">
        <v>0</v>
      </c>
      <c r="E3" s="130"/>
      <c r="F3" s="130"/>
      <c r="G3" s="130"/>
      <c r="H3" s="130"/>
      <c r="I3" s="130">
        <v>642</v>
      </c>
      <c r="J3" s="130">
        <v>791</v>
      </c>
      <c r="K3" s="130">
        <v>702</v>
      </c>
      <c r="L3" s="130">
        <v>803</v>
      </c>
      <c r="M3" s="130">
        <v>710</v>
      </c>
      <c r="N3" s="130">
        <v>745</v>
      </c>
      <c r="O3" s="130">
        <v>719</v>
      </c>
      <c r="P3" s="130"/>
      <c r="Q3" s="131"/>
      <c r="T3" s="183"/>
    </row>
    <row r="4" spans="1:20" ht="11.25" customHeight="1">
      <c r="A4" s="132"/>
      <c r="B4" s="133"/>
      <c r="C4" s="142">
        <f t="shared" si="0"/>
        <v>28.00001</v>
      </c>
      <c r="D4" s="135">
        <v>1E-05</v>
      </c>
      <c r="E4" s="135"/>
      <c r="F4" s="135"/>
      <c r="G4" s="135"/>
      <c r="H4" s="135"/>
      <c r="I4" s="135">
        <v>4</v>
      </c>
      <c r="J4" s="135">
        <v>4</v>
      </c>
      <c r="K4" s="135">
        <v>4</v>
      </c>
      <c r="L4" s="135">
        <v>4</v>
      </c>
      <c r="M4" s="135">
        <v>4</v>
      </c>
      <c r="N4" s="135">
        <v>4</v>
      </c>
      <c r="O4" s="135">
        <v>4</v>
      </c>
      <c r="P4" s="135"/>
      <c r="Q4" s="136"/>
      <c r="T4" s="183"/>
    </row>
    <row r="5" spans="1:20" ht="11.25" customHeight="1">
      <c r="A5" s="137" t="s">
        <v>18</v>
      </c>
      <c r="B5" s="133">
        <f>SUM(C5/C6)</f>
        <v>0</v>
      </c>
      <c r="C5" s="134">
        <f t="shared" si="0"/>
        <v>0</v>
      </c>
      <c r="D5" s="135">
        <v>0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6"/>
      <c r="T5" s="183"/>
    </row>
    <row r="6" spans="1:20" ht="11.25" customHeight="1">
      <c r="A6" s="137"/>
      <c r="B6" s="133"/>
      <c r="C6" s="142">
        <f t="shared" si="0"/>
        <v>1E-05</v>
      </c>
      <c r="D6" s="135">
        <v>1E-05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  <c r="T6" s="183"/>
    </row>
    <row r="7" spans="1:20" ht="11.25" customHeight="1">
      <c r="A7" s="137" t="s">
        <v>12</v>
      </c>
      <c r="B7" s="133">
        <f>SUM(C7/C8)</f>
        <v>0</v>
      </c>
      <c r="C7" s="134">
        <f t="shared" si="0"/>
        <v>0</v>
      </c>
      <c r="D7" s="135">
        <v>0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  <c r="T7" s="183"/>
    </row>
    <row r="8" spans="1:20" ht="11.25" customHeight="1">
      <c r="A8" s="137"/>
      <c r="B8" s="133"/>
      <c r="C8" s="142">
        <f t="shared" si="0"/>
        <v>1E-05</v>
      </c>
      <c r="D8" s="135">
        <v>1E-05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6"/>
      <c r="T8" s="183"/>
    </row>
    <row r="9" spans="1:20" ht="11.25" customHeight="1">
      <c r="A9" s="137" t="s">
        <v>13</v>
      </c>
      <c r="B9" s="133">
        <f>SUM(C9/C10)</f>
        <v>0</v>
      </c>
      <c r="C9" s="134">
        <f t="shared" si="0"/>
        <v>0</v>
      </c>
      <c r="D9" s="135">
        <v>0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T9" s="183"/>
    </row>
    <row r="10" spans="1:20" ht="11.25" customHeight="1">
      <c r="A10" s="137"/>
      <c r="B10" s="133"/>
      <c r="C10" s="142">
        <f t="shared" si="0"/>
        <v>1E-05</v>
      </c>
      <c r="D10" s="135">
        <v>1E-05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6"/>
      <c r="T10" s="183"/>
    </row>
    <row r="11" spans="1:20" ht="11.25" customHeight="1">
      <c r="A11" s="137" t="s">
        <v>17</v>
      </c>
      <c r="B11" s="133">
        <f>SUM(C11/C12)</f>
        <v>0</v>
      </c>
      <c r="C11" s="134">
        <f t="shared" si="0"/>
        <v>0</v>
      </c>
      <c r="D11" s="135">
        <v>0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6"/>
      <c r="T11" s="183"/>
    </row>
    <row r="12" spans="1:20" ht="11.25" customHeight="1">
      <c r="A12" s="137"/>
      <c r="B12" s="133"/>
      <c r="C12" s="142">
        <f t="shared" si="0"/>
        <v>1E-05</v>
      </c>
      <c r="D12" s="135">
        <v>1E-05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T12" s="183"/>
    </row>
    <row r="13" spans="1:20" ht="11.25" customHeight="1">
      <c r="A13" s="137" t="s">
        <v>37</v>
      </c>
      <c r="B13" s="133">
        <f>SUM(C13/C14)</f>
        <v>151.77772156380684</v>
      </c>
      <c r="C13" s="134">
        <f t="shared" si="0"/>
        <v>4098</v>
      </c>
      <c r="D13" s="135">
        <v>0</v>
      </c>
      <c r="E13" s="135">
        <v>592</v>
      </c>
      <c r="F13" s="135">
        <v>518</v>
      </c>
      <c r="G13" s="135">
        <v>602</v>
      </c>
      <c r="H13" s="135">
        <v>652</v>
      </c>
      <c r="I13" s="135">
        <v>584</v>
      </c>
      <c r="J13" s="135"/>
      <c r="K13" s="135"/>
      <c r="L13" s="135">
        <v>476</v>
      </c>
      <c r="M13" s="135">
        <v>674</v>
      </c>
      <c r="N13" s="135"/>
      <c r="O13" s="135"/>
      <c r="P13" s="135"/>
      <c r="Q13" s="136"/>
      <c r="T13" s="183"/>
    </row>
    <row r="14" spans="1:20" ht="11.25" customHeight="1">
      <c r="A14" s="137"/>
      <c r="B14" s="133"/>
      <c r="C14" s="142">
        <f t="shared" si="0"/>
        <v>27.00001</v>
      </c>
      <c r="D14" s="135">
        <v>1E-05</v>
      </c>
      <c r="E14" s="135">
        <v>4</v>
      </c>
      <c r="F14" s="135">
        <v>4</v>
      </c>
      <c r="G14" s="135">
        <v>4</v>
      </c>
      <c r="H14" s="135">
        <v>4</v>
      </c>
      <c r="I14" s="135">
        <v>4</v>
      </c>
      <c r="J14" s="135"/>
      <c r="K14" s="135"/>
      <c r="L14" s="135">
        <v>3</v>
      </c>
      <c r="M14" s="135">
        <v>4</v>
      </c>
      <c r="N14" s="135"/>
      <c r="O14" s="135"/>
      <c r="P14" s="135"/>
      <c r="Q14" s="136"/>
      <c r="T14" s="183"/>
    </row>
    <row r="15" spans="1:20" ht="11.25" customHeight="1">
      <c r="A15" s="137" t="s">
        <v>21</v>
      </c>
      <c r="B15" s="133">
        <f>SUM(C15/C16)</f>
        <v>0</v>
      </c>
      <c r="C15" s="134">
        <f t="shared" si="0"/>
        <v>0</v>
      </c>
      <c r="D15" s="135">
        <v>0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6"/>
      <c r="T15" s="183"/>
    </row>
    <row r="16" spans="1:20" ht="11.25" customHeight="1">
      <c r="A16" s="137"/>
      <c r="B16" s="133"/>
      <c r="C16" s="142">
        <f t="shared" si="0"/>
        <v>1E-05</v>
      </c>
      <c r="D16" s="135">
        <v>1E-05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6"/>
      <c r="T16" s="183"/>
    </row>
    <row r="17" spans="1:20" ht="11.25" customHeight="1">
      <c r="A17" s="137" t="s">
        <v>38</v>
      </c>
      <c r="B17" s="133">
        <f>SUM(C17/C18)</f>
        <v>154.53565909440746</v>
      </c>
      <c r="C17" s="134">
        <f t="shared" si="0"/>
        <v>4327</v>
      </c>
      <c r="D17" s="135">
        <v>0</v>
      </c>
      <c r="E17" s="135"/>
      <c r="F17" s="135"/>
      <c r="G17" s="135">
        <v>620</v>
      </c>
      <c r="H17" s="135">
        <v>506</v>
      </c>
      <c r="I17" s="135">
        <v>730</v>
      </c>
      <c r="J17" s="135">
        <v>622</v>
      </c>
      <c r="K17" s="135">
        <v>635</v>
      </c>
      <c r="L17" s="135">
        <v>250</v>
      </c>
      <c r="M17" s="135"/>
      <c r="N17" s="135">
        <v>675</v>
      </c>
      <c r="O17" s="135">
        <v>289</v>
      </c>
      <c r="P17" s="135"/>
      <c r="Q17" s="136"/>
      <c r="T17" s="183"/>
    </row>
    <row r="18" spans="1:20" ht="11.25" customHeight="1">
      <c r="A18" s="137"/>
      <c r="B18" s="133"/>
      <c r="C18" s="142">
        <f t="shared" si="0"/>
        <v>28.00001</v>
      </c>
      <c r="D18" s="135">
        <v>1E-05</v>
      </c>
      <c r="E18" s="135"/>
      <c r="F18" s="135"/>
      <c r="G18" s="135">
        <v>4</v>
      </c>
      <c r="H18" s="135">
        <v>4</v>
      </c>
      <c r="I18" s="135">
        <v>4</v>
      </c>
      <c r="J18" s="135">
        <v>4</v>
      </c>
      <c r="K18" s="135">
        <v>4</v>
      </c>
      <c r="L18" s="135">
        <v>2</v>
      </c>
      <c r="M18" s="135"/>
      <c r="N18" s="135">
        <v>4</v>
      </c>
      <c r="O18" s="135">
        <v>2</v>
      </c>
      <c r="P18" s="135"/>
      <c r="Q18" s="136"/>
      <c r="T18" s="183"/>
    </row>
    <row r="19" spans="1:20" ht="11.25" customHeight="1">
      <c r="A19" s="137" t="s">
        <v>15</v>
      </c>
      <c r="B19" s="133">
        <f>SUM(C19/C20)</f>
        <v>0</v>
      </c>
      <c r="C19" s="134">
        <f t="shared" si="0"/>
        <v>0</v>
      </c>
      <c r="D19" s="135">
        <v>0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6"/>
      <c r="T19" s="183"/>
    </row>
    <row r="20" spans="1:20" ht="11.25" customHeight="1">
      <c r="A20" s="137"/>
      <c r="B20" s="133"/>
      <c r="C20" s="142">
        <f t="shared" si="0"/>
        <v>1E-05</v>
      </c>
      <c r="D20" s="135">
        <v>1E-05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6"/>
      <c r="T20" s="183"/>
    </row>
    <row r="21" spans="1:20" ht="11.25" customHeight="1">
      <c r="A21" s="137" t="s">
        <v>23</v>
      </c>
      <c r="B21" s="133">
        <f>SUM(C21/C22)</f>
        <v>0</v>
      </c>
      <c r="C21" s="134">
        <f t="shared" si="0"/>
        <v>0</v>
      </c>
      <c r="D21" s="135">
        <v>0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6"/>
      <c r="T21" s="183"/>
    </row>
    <row r="22" spans="1:20" ht="11.25" customHeight="1">
      <c r="A22" s="137"/>
      <c r="B22" s="133"/>
      <c r="C22" s="142">
        <f t="shared" si="0"/>
        <v>1E-05</v>
      </c>
      <c r="D22" s="135">
        <v>1E-05</v>
      </c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6"/>
      <c r="T22" s="183"/>
    </row>
    <row r="23" spans="1:20" ht="11.25" customHeight="1">
      <c r="A23" s="137" t="s">
        <v>19</v>
      </c>
      <c r="B23" s="133">
        <f>SUM(C23/C24)</f>
        <v>179.57117204118282</v>
      </c>
      <c r="C23" s="134">
        <f t="shared" si="0"/>
        <v>1257</v>
      </c>
      <c r="D23" s="135">
        <v>0</v>
      </c>
      <c r="E23" s="135">
        <v>475</v>
      </c>
      <c r="F23" s="135">
        <v>782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6"/>
      <c r="T23" s="183"/>
    </row>
    <row r="24" spans="1:20" ht="11.25" customHeight="1">
      <c r="A24" s="137"/>
      <c r="B24" s="133"/>
      <c r="C24" s="142">
        <f t="shared" si="0"/>
        <v>7.00001</v>
      </c>
      <c r="D24" s="135">
        <v>1E-05</v>
      </c>
      <c r="E24" s="135">
        <v>3</v>
      </c>
      <c r="F24" s="135">
        <v>4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6"/>
      <c r="T24" s="183"/>
    </row>
    <row r="25" spans="1:20" ht="11.25" customHeight="1">
      <c r="A25" s="137" t="s">
        <v>33</v>
      </c>
      <c r="B25" s="133">
        <f>SUM(C25/C26)</f>
        <v>167.09519831066706</v>
      </c>
      <c r="C25" s="134">
        <f t="shared" si="0"/>
        <v>7018</v>
      </c>
      <c r="D25" s="135">
        <v>0</v>
      </c>
      <c r="E25" s="135">
        <v>294</v>
      </c>
      <c r="F25" s="135">
        <v>655</v>
      </c>
      <c r="G25" s="135">
        <v>572</v>
      </c>
      <c r="H25" s="135">
        <v>689</v>
      </c>
      <c r="I25" s="135">
        <v>630</v>
      </c>
      <c r="J25" s="135">
        <v>808</v>
      </c>
      <c r="K25" s="135">
        <v>713</v>
      </c>
      <c r="L25" s="135">
        <v>641</v>
      </c>
      <c r="M25" s="135">
        <v>646</v>
      </c>
      <c r="N25" s="135">
        <v>686</v>
      </c>
      <c r="O25" s="135">
        <v>684</v>
      </c>
      <c r="P25" s="135"/>
      <c r="Q25" s="136"/>
      <c r="T25" s="183"/>
    </row>
    <row r="26" spans="1:20" ht="11.25" customHeight="1">
      <c r="A26" s="137"/>
      <c r="B26" s="133"/>
      <c r="C26" s="142">
        <f t="shared" si="0"/>
        <v>42.00001</v>
      </c>
      <c r="D26" s="135">
        <v>1E-05</v>
      </c>
      <c r="E26" s="135">
        <v>2</v>
      </c>
      <c r="F26" s="135">
        <v>4</v>
      </c>
      <c r="G26" s="135">
        <v>4</v>
      </c>
      <c r="H26" s="135">
        <v>4</v>
      </c>
      <c r="I26" s="135">
        <v>4</v>
      </c>
      <c r="J26" s="135">
        <v>4</v>
      </c>
      <c r="K26" s="135">
        <v>4</v>
      </c>
      <c r="L26" s="135">
        <v>4</v>
      </c>
      <c r="M26" s="135">
        <v>4</v>
      </c>
      <c r="N26" s="135">
        <v>4</v>
      </c>
      <c r="O26" s="135">
        <v>4</v>
      </c>
      <c r="P26" s="135"/>
      <c r="Q26" s="136"/>
      <c r="T26" s="183"/>
    </row>
    <row r="27" spans="1:20" ht="11.25" customHeight="1">
      <c r="A27" s="137" t="s">
        <v>20</v>
      </c>
      <c r="B27" s="133">
        <f>SUM(C27/C28)</f>
        <v>189.31238167976144</v>
      </c>
      <c r="C27" s="134">
        <f t="shared" si="0"/>
        <v>3029</v>
      </c>
      <c r="D27" s="135">
        <v>0</v>
      </c>
      <c r="E27" s="135"/>
      <c r="F27" s="135"/>
      <c r="G27" s="135"/>
      <c r="H27" s="135"/>
      <c r="I27" s="135"/>
      <c r="J27" s="135">
        <v>798</v>
      </c>
      <c r="K27" s="135">
        <v>802</v>
      </c>
      <c r="L27" s="135"/>
      <c r="M27" s="135"/>
      <c r="N27" s="135">
        <v>739</v>
      </c>
      <c r="O27" s="135">
        <v>690</v>
      </c>
      <c r="P27" s="135"/>
      <c r="Q27" s="136"/>
      <c r="T27" s="183"/>
    </row>
    <row r="28" spans="1:20" ht="11.25" customHeight="1">
      <c r="A28" s="137"/>
      <c r="B28" s="133"/>
      <c r="C28" s="142">
        <f t="shared" si="0"/>
        <v>16.00001</v>
      </c>
      <c r="D28" s="135">
        <v>1E-05</v>
      </c>
      <c r="E28" s="135"/>
      <c r="F28" s="135"/>
      <c r="G28" s="135"/>
      <c r="H28" s="135"/>
      <c r="I28" s="135"/>
      <c r="J28" s="135">
        <v>4</v>
      </c>
      <c r="K28" s="135">
        <v>4</v>
      </c>
      <c r="L28" s="135"/>
      <c r="M28" s="135"/>
      <c r="N28" s="135">
        <v>4</v>
      </c>
      <c r="O28" s="135">
        <v>4</v>
      </c>
      <c r="P28" s="135"/>
      <c r="Q28" s="136"/>
      <c r="T28" s="183"/>
    </row>
    <row r="29" spans="1:20" ht="11.25" customHeight="1">
      <c r="A29" s="137" t="s">
        <v>24</v>
      </c>
      <c r="B29" s="133">
        <f>SUM(C29/C30)</f>
        <v>179.58318368068026</v>
      </c>
      <c r="C29" s="134">
        <f t="shared" si="0"/>
        <v>2155</v>
      </c>
      <c r="D29" s="135">
        <v>0</v>
      </c>
      <c r="E29" s="135">
        <v>716</v>
      </c>
      <c r="F29" s="135"/>
      <c r="G29" s="135">
        <v>726</v>
      </c>
      <c r="H29" s="135">
        <v>713</v>
      </c>
      <c r="I29" s="135"/>
      <c r="J29" s="135"/>
      <c r="K29" s="135"/>
      <c r="L29" s="135"/>
      <c r="M29" s="135"/>
      <c r="N29" s="135"/>
      <c r="O29" s="135"/>
      <c r="P29" s="135"/>
      <c r="Q29" s="136"/>
      <c r="T29" s="183"/>
    </row>
    <row r="30" spans="1:20" ht="11.25" customHeight="1">
      <c r="A30" s="137"/>
      <c r="B30" s="133"/>
      <c r="C30" s="142">
        <f t="shared" si="0"/>
        <v>12.00001</v>
      </c>
      <c r="D30" s="135">
        <v>1E-05</v>
      </c>
      <c r="E30" s="135">
        <v>4</v>
      </c>
      <c r="F30" s="135"/>
      <c r="G30" s="135">
        <v>4</v>
      </c>
      <c r="H30" s="135">
        <v>4</v>
      </c>
      <c r="I30" s="135"/>
      <c r="J30" s="135"/>
      <c r="K30" s="135"/>
      <c r="L30" s="135"/>
      <c r="M30" s="135"/>
      <c r="N30" s="135"/>
      <c r="O30" s="135"/>
      <c r="P30" s="135"/>
      <c r="Q30" s="136"/>
      <c r="T30" s="183"/>
    </row>
    <row r="31" spans="1:20" ht="11.25" customHeight="1">
      <c r="A31" s="137" t="s">
        <v>36</v>
      </c>
      <c r="B31" s="133">
        <f>SUM(C31/C32)</f>
        <v>167.49979062526174</v>
      </c>
      <c r="C31" s="134">
        <f t="shared" si="0"/>
        <v>1340</v>
      </c>
      <c r="D31" s="135">
        <v>0</v>
      </c>
      <c r="E31" s="135"/>
      <c r="F31" s="135"/>
      <c r="G31" s="135">
        <v>681</v>
      </c>
      <c r="H31" s="135">
        <v>659</v>
      </c>
      <c r="I31" s="135"/>
      <c r="J31" s="135"/>
      <c r="K31" s="135"/>
      <c r="L31" s="135"/>
      <c r="M31" s="135"/>
      <c r="N31" s="135"/>
      <c r="O31" s="135"/>
      <c r="P31" s="135"/>
      <c r="Q31" s="136"/>
      <c r="T31" s="183"/>
    </row>
    <row r="32" spans="1:20" ht="11.25" customHeight="1">
      <c r="A32" s="137"/>
      <c r="B32" s="133"/>
      <c r="C32" s="142">
        <f t="shared" si="0"/>
        <v>8.00001</v>
      </c>
      <c r="D32" s="135">
        <v>1E-05</v>
      </c>
      <c r="E32" s="135"/>
      <c r="F32" s="135"/>
      <c r="G32" s="135">
        <v>4</v>
      </c>
      <c r="H32" s="135">
        <v>4</v>
      </c>
      <c r="I32" s="135"/>
      <c r="J32" s="135"/>
      <c r="K32" s="135"/>
      <c r="L32" s="135"/>
      <c r="M32" s="135"/>
      <c r="N32" s="135"/>
      <c r="O32" s="135"/>
      <c r="P32" s="135"/>
      <c r="Q32" s="136"/>
      <c r="T32" s="183"/>
    </row>
    <row r="33" spans="1:20" ht="11.25" customHeight="1">
      <c r="A33" s="137" t="s">
        <v>14</v>
      </c>
      <c r="B33" s="133">
        <f>SUM(C33/C34)</f>
        <v>193.49975812530235</v>
      </c>
      <c r="C33" s="134">
        <f t="shared" si="0"/>
        <v>1548</v>
      </c>
      <c r="D33" s="135">
        <v>0</v>
      </c>
      <c r="E33" s="135"/>
      <c r="F33" s="135"/>
      <c r="G33" s="135"/>
      <c r="H33" s="135"/>
      <c r="I33" s="135"/>
      <c r="J33" s="135">
        <v>731</v>
      </c>
      <c r="K33" s="135">
        <v>817</v>
      </c>
      <c r="L33" s="135"/>
      <c r="M33" s="135"/>
      <c r="N33" s="135"/>
      <c r="O33" s="135"/>
      <c r="P33" s="135"/>
      <c r="Q33" s="136"/>
      <c r="T33" s="183"/>
    </row>
    <row r="34" spans="1:20" ht="11.25" customHeight="1">
      <c r="A34" s="137"/>
      <c r="B34" s="133"/>
      <c r="C34" s="142">
        <f t="shared" si="0"/>
        <v>8.00001</v>
      </c>
      <c r="D34" s="135">
        <v>1E-05</v>
      </c>
      <c r="E34" s="135"/>
      <c r="F34" s="135"/>
      <c r="G34" s="135"/>
      <c r="H34" s="135"/>
      <c r="I34" s="135"/>
      <c r="J34" s="135">
        <v>4</v>
      </c>
      <c r="K34" s="135">
        <v>4</v>
      </c>
      <c r="L34" s="135"/>
      <c r="M34" s="135"/>
      <c r="N34" s="135"/>
      <c r="O34" s="135"/>
      <c r="P34" s="135"/>
      <c r="Q34" s="136"/>
      <c r="T34" s="183"/>
    </row>
    <row r="35" spans="1:20" ht="11.25" customHeight="1">
      <c r="A35" s="137" t="s">
        <v>31</v>
      </c>
      <c r="B35" s="133">
        <f>SUM(C35/C36)</f>
        <v>167.61759775953004</v>
      </c>
      <c r="C35" s="134">
        <f aca="true" t="shared" si="1" ref="C35:C66">SUM(D35:S35)</f>
        <v>5699</v>
      </c>
      <c r="D35" s="135">
        <v>0</v>
      </c>
      <c r="E35" s="135">
        <v>474</v>
      </c>
      <c r="F35" s="135">
        <v>597</v>
      </c>
      <c r="G35" s="135"/>
      <c r="H35" s="135"/>
      <c r="I35" s="135">
        <v>637</v>
      </c>
      <c r="J35" s="135">
        <v>600</v>
      </c>
      <c r="K35" s="135">
        <v>685</v>
      </c>
      <c r="L35" s="135">
        <v>499</v>
      </c>
      <c r="M35" s="135">
        <v>710</v>
      </c>
      <c r="N35" s="135">
        <v>701</v>
      </c>
      <c r="O35" s="135">
        <v>796</v>
      </c>
      <c r="P35" s="135"/>
      <c r="Q35" s="136"/>
      <c r="T35" s="183"/>
    </row>
    <row r="36" spans="1:20" ht="11.25" customHeight="1">
      <c r="A36" s="137"/>
      <c r="B36" s="133"/>
      <c r="C36" s="142">
        <f t="shared" si="1"/>
        <v>34.00001</v>
      </c>
      <c r="D36" s="135">
        <v>1E-05</v>
      </c>
      <c r="E36" s="135">
        <v>3</v>
      </c>
      <c r="F36" s="135">
        <v>4</v>
      </c>
      <c r="G36" s="135"/>
      <c r="H36" s="135"/>
      <c r="I36" s="135">
        <v>4</v>
      </c>
      <c r="J36" s="135">
        <v>4</v>
      </c>
      <c r="K36" s="135">
        <v>4</v>
      </c>
      <c r="L36" s="135">
        <v>3</v>
      </c>
      <c r="M36" s="135">
        <v>4</v>
      </c>
      <c r="N36" s="135">
        <v>4</v>
      </c>
      <c r="O36" s="135">
        <v>4</v>
      </c>
      <c r="P36" s="135"/>
      <c r="Q36" s="136"/>
      <c r="T36" s="183"/>
    </row>
    <row r="37" spans="1:20" ht="11.25" customHeight="1">
      <c r="A37" s="137" t="s">
        <v>39</v>
      </c>
      <c r="B37" s="133">
        <f>SUM(C37/C38)</f>
        <v>0</v>
      </c>
      <c r="C37" s="134">
        <f t="shared" si="1"/>
        <v>0</v>
      </c>
      <c r="D37" s="135">
        <v>0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6"/>
      <c r="T37" s="183"/>
    </row>
    <row r="38" spans="1:20" ht="11.25" customHeight="1">
      <c r="A38" s="137"/>
      <c r="B38" s="133"/>
      <c r="C38" s="142">
        <f t="shared" si="1"/>
        <v>1E-05</v>
      </c>
      <c r="D38" s="135">
        <v>1E-05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6"/>
      <c r="T38" s="183"/>
    </row>
    <row r="39" spans="1:20" ht="11.25" customHeight="1">
      <c r="A39" s="137" t="s">
        <v>25</v>
      </c>
      <c r="B39" s="133">
        <f>SUM(C39/C40)</f>
        <v>177.24955687610782</v>
      </c>
      <c r="C39" s="134">
        <f t="shared" si="1"/>
        <v>709</v>
      </c>
      <c r="D39" s="135">
        <v>0</v>
      </c>
      <c r="E39" s="135"/>
      <c r="F39" s="135"/>
      <c r="G39" s="135"/>
      <c r="H39" s="135"/>
      <c r="I39" s="135">
        <v>709</v>
      </c>
      <c r="J39" s="135"/>
      <c r="K39" s="135"/>
      <c r="L39" s="135"/>
      <c r="M39" s="135"/>
      <c r="N39" s="135"/>
      <c r="O39" s="135"/>
      <c r="P39" s="135"/>
      <c r="Q39" s="136"/>
      <c r="T39" s="183"/>
    </row>
    <row r="40" spans="1:20" ht="11.25" customHeight="1">
      <c r="A40" s="137"/>
      <c r="B40" s="133"/>
      <c r="C40" s="142">
        <f t="shared" si="1"/>
        <v>4.00001</v>
      </c>
      <c r="D40" s="135">
        <v>1E-05</v>
      </c>
      <c r="E40" s="135"/>
      <c r="F40" s="135"/>
      <c r="G40" s="135"/>
      <c r="H40" s="135"/>
      <c r="I40" s="135">
        <v>4</v>
      </c>
      <c r="J40" s="135"/>
      <c r="K40" s="135"/>
      <c r="L40" s="135"/>
      <c r="M40" s="135"/>
      <c r="N40" s="135"/>
      <c r="O40" s="135"/>
      <c r="P40" s="135"/>
      <c r="Q40" s="136"/>
      <c r="T40" s="183"/>
    </row>
    <row r="41" spans="1:20" ht="11.25" customHeight="1">
      <c r="A41" s="137" t="s">
        <v>22</v>
      </c>
      <c r="B41" s="133">
        <f>SUM(C41/C42)</f>
        <v>163.5623977735014</v>
      </c>
      <c r="C41" s="134">
        <f t="shared" si="1"/>
        <v>2617</v>
      </c>
      <c r="D41" s="135">
        <v>0</v>
      </c>
      <c r="E41" s="135">
        <v>619</v>
      </c>
      <c r="F41" s="135">
        <v>663</v>
      </c>
      <c r="G41" s="135"/>
      <c r="H41" s="135"/>
      <c r="I41" s="135"/>
      <c r="J41" s="135"/>
      <c r="K41" s="135"/>
      <c r="L41" s="135">
        <v>652</v>
      </c>
      <c r="M41" s="135">
        <v>683</v>
      </c>
      <c r="N41" s="135"/>
      <c r="O41" s="135"/>
      <c r="P41" s="135"/>
      <c r="Q41" s="136"/>
      <c r="T41" s="183"/>
    </row>
    <row r="42" spans="1:20" ht="11.25" customHeight="1">
      <c r="A42" s="137"/>
      <c r="B42" s="133"/>
      <c r="C42" s="142">
        <f t="shared" si="1"/>
        <v>16.00001</v>
      </c>
      <c r="D42" s="135">
        <v>1E-05</v>
      </c>
      <c r="E42" s="135">
        <v>4</v>
      </c>
      <c r="F42" s="135">
        <v>4</v>
      </c>
      <c r="G42" s="135"/>
      <c r="H42" s="135"/>
      <c r="I42" s="135"/>
      <c r="J42" s="135"/>
      <c r="K42" s="135"/>
      <c r="L42" s="135">
        <v>4</v>
      </c>
      <c r="M42" s="135">
        <v>4</v>
      </c>
      <c r="N42" s="135"/>
      <c r="O42" s="135"/>
      <c r="P42" s="135"/>
      <c r="Q42" s="136"/>
      <c r="T42" s="183"/>
    </row>
    <row r="43" spans="1:20" ht="11.25" customHeight="1">
      <c r="A43" s="140" t="s">
        <v>16</v>
      </c>
      <c r="B43" s="133">
        <f>SUM(C43/C44)</f>
        <v>0</v>
      </c>
      <c r="C43" s="134">
        <f t="shared" si="1"/>
        <v>0</v>
      </c>
      <c r="D43" s="135">
        <v>0</v>
      </c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6"/>
      <c r="T43" s="183"/>
    </row>
    <row r="44" spans="1:20" ht="11.25" customHeight="1">
      <c r="A44" s="140"/>
      <c r="B44" s="133"/>
      <c r="C44" s="142">
        <f t="shared" si="1"/>
        <v>1E-05</v>
      </c>
      <c r="D44" s="135">
        <v>1E-05</v>
      </c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  <c r="T44" s="183"/>
    </row>
    <row r="45" spans="1:20" ht="11.25" customHeight="1">
      <c r="A45" s="140" t="s">
        <v>30</v>
      </c>
      <c r="B45" s="133">
        <f>SUM(C45/C46)</f>
        <v>171.999570001075</v>
      </c>
      <c r="C45" s="134">
        <f t="shared" si="1"/>
        <v>688</v>
      </c>
      <c r="D45" s="135">
        <v>0</v>
      </c>
      <c r="E45" s="135"/>
      <c r="F45" s="135"/>
      <c r="G45" s="135"/>
      <c r="H45" s="135"/>
      <c r="I45" s="135">
        <v>688</v>
      </c>
      <c r="J45" s="135"/>
      <c r="K45" s="135"/>
      <c r="L45" s="135"/>
      <c r="M45" s="135"/>
      <c r="N45" s="135"/>
      <c r="O45" s="135"/>
      <c r="P45" s="135"/>
      <c r="Q45" s="136"/>
      <c r="T45" s="183"/>
    </row>
    <row r="46" spans="1:20" ht="11.25" customHeight="1">
      <c r="A46" s="132"/>
      <c r="B46" s="133"/>
      <c r="C46" s="142">
        <f t="shared" si="1"/>
        <v>4.00001</v>
      </c>
      <c r="D46" s="135">
        <v>1E-05</v>
      </c>
      <c r="E46" s="135"/>
      <c r="F46" s="135"/>
      <c r="G46" s="135"/>
      <c r="H46" s="135"/>
      <c r="I46" s="135">
        <v>4</v>
      </c>
      <c r="J46" s="135"/>
      <c r="K46" s="135"/>
      <c r="L46" s="135"/>
      <c r="M46" s="135"/>
      <c r="N46" s="135"/>
      <c r="O46" s="135"/>
      <c r="P46" s="135"/>
      <c r="Q46" s="136"/>
      <c r="T46" s="183"/>
    </row>
    <row r="47" spans="1:20" ht="11.25" customHeight="1">
      <c r="A47" s="137" t="s">
        <v>29</v>
      </c>
      <c r="B47" s="133">
        <f>SUM(C47/C48)</f>
        <v>176.49977937527578</v>
      </c>
      <c r="C47" s="134">
        <f t="shared" si="1"/>
        <v>1412</v>
      </c>
      <c r="D47" s="135">
        <v>0</v>
      </c>
      <c r="E47" s="135"/>
      <c r="F47" s="135"/>
      <c r="G47" s="135"/>
      <c r="H47" s="135"/>
      <c r="I47" s="135"/>
      <c r="J47" s="135"/>
      <c r="K47" s="135"/>
      <c r="L47" s="135">
        <v>690</v>
      </c>
      <c r="M47" s="135">
        <v>722</v>
      </c>
      <c r="N47" s="135"/>
      <c r="O47" s="135"/>
      <c r="P47" s="135"/>
      <c r="Q47" s="136"/>
      <c r="T47" s="183"/>
    </row>
    <row r="48" spans="1:20" ht="11.25" customHeight="1">
      <c r="A48" s="137"/>
      <c r="B48" s="133"/>
      <c r="C48" s="142">
        <f t="shared" si="1"/>
        <v>8.00001</v>
      </c>
      <c r="D48" s="135">
        <v>1E-05</v>
      </c>
      <c r="E48" s="135"/>
      <c r="F48" s="135"/>
      <c r="G48" s="135"/>
      <c r="H48" s="135"/>
      <c r="I48" s="135"/>
      <c r="J48" s="135"/>
      <c r="K48" s="135"/>
      <c r="L48" s="135">
        <v>4</v>
      </c>
      <c r="M48" s="135">
        <v>4</v>
      </c>
      <c r="N48" s="135"/>
      <c r="O48" s="135"/>
      <c r="P48" s="135"/>
      <c r="Q48" s="136"/>
      <c r="T48" s="183"/>
    </row>
    <row r="49" spans="1:20" ht="11.25" customHeight="1">
      <c r="A49" s="137" t="s">
        <v>26</v>
      </c>
      <c r="B49" s="133">
        <f>SUM(C49/C50)</f>
        <v>175.63632371901733</v>
      </c>
      <c r="C49" s="134">
        <f t="shared" si="1"/>
        <v>7728</v>
      </c>
      <c r="D49" s="135">
        <v>0</v>
      </c>
      <c r="E49" s="135">
        <v>679</v>
      </c>
      <c r="F49" s="135">
        <v>730</v>
      </c>
      <c r="G49" s="135">
        <v>762</v>
      </c>
      <c r="H49" s="135">
        <v>705</v>
      </c>
      <c r="I49" s="135">
        <v>699</v>
      </c>
      <c r="J49" s="135">
        <v>721</v>
      </c>
      <c r="K49" s="135">
        <v>690</v>
      </c>
      <c r="L49" s="135">
        <v>697</v>
      </c>
      <c r="M49" s="135">
        <v>615</v>
      </c>
      <c r="N49" s="135">
        <v>697</v>
      </c>
      <c r="O49" s="135">
        <v>733</v>
      </c>
      <c r="P49" s="135"/>
      <c r="Q49" s="136"/>
      <c r="T49" s="183"/>
    </row>
    <row r="50" spans="1:20" ht="11.25" customHeight="1">
      <c r="A50" s="137"/>
      <c r="B50" s="133"/>
      <c r="C50" s="142">
        <f t="shared" si="1"/>
        <v>44.00001</v>
      </c>
      <c r="D50" s="135">
        <v>1E-05</v>
      </c>
      <c r="E50" s="135">
        <v>4</v>
      </c>
      <c r="F50" s="135">
        <v>4</v>
      </c>
      <c r="G50" s="135">
        <v>4</v>
      </c>
      <c r="H50" s="135">
        <v>4</v>
      </c>
      <c r="I50" s="135">
        <v>4</v>
      </c>
      <c r="J50" s="135">
        <v>4</v>
      </c>
      <c r="K50" s="135">
        <v>4</v>
      </c>
      <c r="L50" s="135">
        <v>4</v>
      </c>
      <c r="M50" s="135">
        <v>4</v>
      </c>
      <c r="N50" s="135">
        <v>4</v>
      </c>
      <c r="O50" s="135">
        <v>4</v>
      </c>
      <c r="P50" s="135"/>
      <c r="Q50" s="136"/>
      <c r="T50" s="183"/>
    </row>
    <row r="51" spans="1:20" ht="11.25" customHeight="1">
      <c r="A51" s="137" t="s">
        <v>32</v>
      </c>
      <c r="B51" s="133">
        <f>SUM(C51/C52)</f>
        <v>167.5936976269695</v>
      </c>
      <c r="C51" s="134">
        <f t="shared" si="1"/>
        <v>5363</v>
      </c>
      <c r="D51" s="135">
        <v>0</v>
      </c>
      <c r="E51" s="135">
        <v>637</v>
      </c>
      <c r="F51" s="135">
        <v>593</v>
      </c>
      <c r="G51" s="135">
        <v>604</v>
      </c>
      <c r="H51" s="135">
        <v>747</v>
      </c>
      <c r="I51" s="135"/>
      <c r="J51" s="135"/>
      <c r="K51" s="135"/>
      <c r="L51" s="135">
        <v>681</v>
      </c>
      <c r="M51" s="135">
        <v>702</v>
      </c>
      <c r="N51" s="135">
        <v>664</v>
      </c>
      <c r="O51" s="135">
        <v>735</v>
      </c>
      <c r="P51" s="135"/>
      <c r="Q51" s="136"/>
      <c r="T51" s="183"/>
    </row>
    <row r="52" spans="1:20" ht="11.25" customHeight="1">
      <c r="A52" s="137"/>
      <c r="B52" s="133"/>
      <c r="C52" s="142">
        <f t="shared" si="1"/>
        <v>32.00001</v>
      </c>
      <c r="D52" s="135">
        <v>1E-05</v>
      </c>
      <c r="E52" s="135">
        <v>4</v>
      </c>
      <c r="F52" s="135">
        <v>4</v>
      </c>
      <c r="G52" s="135">
        <v>4</v>
      </c>
      <c r="H52" s="135">
        <v>4</v>
      </c>
      <c r="I52" s="135"/>
      <c r="J52" s="135"/>
      <c r="K52" s="135"/>
      <c r="L52" s="135">
        <v>4</v>
      </c>
      <c r="M52" s="135">
        <v>4</v>
      </c>
      <c r="N52" s="135">
        <v>4</v>
      </c>
      <c r="O52" s="135">
        <v>4</v>
      </c>
      <c r="P52" s="135"/>
      <c r="Q52" s="136"/>
      <c r="T52" s="183"/>
    </row>
    <row r="53" spans="1:20" ht="11.25" customHeight="1">
      <c r="A53" s="137" t="s">
        <v>35</v>
      </c>
      <c r="B53" s="133">
        <f>SUM(C53/C54)</f>
        <v>0</v>
      </c>
      <c r="C53" s="134">
        <f t="shared" si="1"/>
        <v>0</v>
      </c>
      <c r="D53" s="135">
        <v>0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6"/>
      <c r="T53" s="183"/>
    </row>
    <row r="54" spans="1:20" ht="11.25" customHeight="1">
      <c r="A54" s="137"/>
      <c r="B54" s="133"/>
      <c r="C54" s="142">
        <f t="shared" si="1"/>
        <v>1E-05</v>
      </c>
      <c r="D54" s="135">
        <v>1E-05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6"/>
      <c r="T54" s="183"/>
    </row>
    <row r="55" spans="1:20" ht="11.25" customHeight="1">
      <c r="A55" s="137" t="s">
        <v>34</v>
      </c>
      <c r="B55" s="133">
        <f>SUM(C55/C56)</f>
        <v>160.99979875025156</v>
      </c>
      <c r="C55" s="134">
        <f t="shared" si="1"/>
        <v>1288</v>
      </c>
      <c r="D55" s="135">
        <v>0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>
        <v>669</v>
      </c>
      <c r="O55" s="135">
        <v>619</v>
      </c>
      <c r="P55" s="135"/>
      <c r="Q55" s="136"/>
      <c r="T55" s="183"/>
    </row>
    <row r="56" spans="1:20" ht="11.25" customHeight="1">
      <c r="A56" s="137"/>
      <c r="B56" s="133"/>
      <c r="C56" s="142">
        <f t="shared" si="1"/>
        <v>8.00001</v>
      </c>
      <c r="D56" s="135">
        <v>1E-05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>
        <v>4</v>
      </c>
      <c r="O56" s="135">
        <v>4</v>
      </c>
      <c r="P56" s="135"/>
      <c r="Q56" s="136"/>
      <c r="T56" s="183"/>
    </row>
    <row r="57" spans="1:20" ht="11.25" customHeight="1">
      <c r="A57" s="137" t="s">
        <v>28</v>
      </c>
      <c r="B57" s="133">
        <f>SUM(C57/C58)</f>
        <v>175.9165933680861</v>
      </c>
      <c r="C57" s="134">
        <f t="shared" si="1"/>
        <v>4222</v>
      </c>
      <c r="D57" s="135">
        <v>0</v>
      </c>
      <c r="E57" s="135">
        <v>739</v>
      </c>
      <c r="F57" s="135">
        <v>747</v>
      </c>
      <c r="G57" s="135">
        <v>657</v>
      </c>
      <c r="H57" s="135">
        <v>656</v>
      </c>
      <c r="I57" s="135"/>
      <c r="J57" s="135">
        <v>704</v>
      </c>
      <c r="K57" s="135">
        <v>719</v>
      </c>
      <c r="L57" s="135"/>
      <c r="M57" s="135"/>
      <c r="N57" s="135"/>
      <c r="O57" s="135"/>
      <c r="P57" s="135"/>
      <c r="Q57" s="136"/>
      <c r="T57" s="183"/>
    </row>
    <row r="58" spans="1:20" ht="11.25" customHeight="1">
      <c r="A58" s="137"/>
      <c r="B58" s="133"/>
      <c r="C58" s="142">
        <f t="shared" si="1"/>
        <v>24.00001</v>
      </c>
      <c r="D58" s="135">
        <v>1E-05</v>
      </c>
      <c r="E58" s="135">
        <v>4</v>
      </c>
      <c r="F58" s="135">
        <v>4</v>
      </c>
      <c r="G58" s="135">
        <v>4</v>
      </c>
      <c r="H58" s="135">
        <v>4</v>
      </c>
      <c r="I58" s="135"/>
      <c r="J58" s="135">
        <v>4</v>
      </c>
      <c r="K58" s="135">
        <v>4</v>
      </c>
      <c r="L58" s="135"/>
      <c r="M58" s="135"/>
      <c r="N58" s="135"/>
      <c r="O58" s="135"/>
      <c r="P58" s="135"/>
      <c r="Q58" s="136"/>
      <c r="T58" s="183"/>
    </row>
    <row r="59" spans="1:17" ht="12" customHeight="1">
      <c r="A59" s="143" t="s">
        <v>65</v>
      </c>
      <c r="B59" s="144">
        <f>SUM(E59:Q59)</f>
        <v>59610</v>
      </c>
      <c r="C59" s="145" t="s">
        <v>66</v>
      </c>
      <c r="D59" s="146">
        <f>SUM(D3+D5+D7+D47+D9+D11+D13+D15+D17+D19+D21+D23+D25+D49+D51+D27+D29+D55+D31+D33+D35+D57+D37+D39+D41+D43+D45)</f>
        <v>0</v>
      </c>
      <c r="E59" s="146">
        <f aca="true" t="shared" si="2" ref="E59:O59">SUM(E3+E5+E7+E47+E9+E11+E13+E15+E17+E19+E21+E23+E25+E49+E51+E27+E29+E55+E31+E33+E35+E57+E37+E39+E41+E53+E43+E45)</f>
        <v>5225</v>
      </c>
      <c r="F59" s="146">
        <f t="shared" si="2"/>
        <v>5285</v>
      </c>
      <c r="G59" s="146">
        <f t="shared" si="2"/>
        <v>5224</v>
      </c>
      <c r="H59" s="146">
        <f t="shared" si="2"/>
        <v>5327</v>
      </c>
      <c r="I59" s="146">
        <f t="shared" si="2"/>
        <v>5319</v>
      </c>
      <c r="J59" s="146">
        <f t="shared" si="2"/>
        <v>5775</v>
      </c>
      <c r="K59" s="146">
        <f t="shared" si="2"/>
        <v>5763</v>
      </c>
      <c r="L59" s="146">
        <f t="shared" si="2"/>
        <v>5389</v>
      </c>
      <c r="M59" s="146">
        <f t="shared" si="2"/>
        <v>5462</v>
      </c>
      <c r="N59" s="146">
        <f t="shared" si="2"/>
        <v>5576</v>
      </c>
      <c r="O59" s="146">
        <f t="shared" si="2"/>
        <v>5265</v>
      </c>
      <c r="P59" s="146">
        <f>SUM(P3+P5+P7+P47+P9+P11+P13+P15+P17+P19+P21+P23+P25+P49+P51+P27+P29+P55+P31+P33+P35+P57+P37+P39+P41+P43+P45)</f>
        <v>0</v>
      </c>
      <c r="Q59" s="147"/>
    </row>
    <row r="60" spans="1:17" ht="12" customHeight="1">
      <c r="A60" s="149"/>
      <c r="B60" s="185"/>
      <c r="C60" s="151" t="s">
        <v>80</v>
      </c>
      <c r="D60" s="135"/>
      <c r="E60" s="135">
        <v>5092</v>
      </c>
      <c r="F60" s="135">
        <v>5611</v>
      </c>
      <c r="G60" s="135">
        <v>5535</v>
      </c>
      <c r="H60" s="135">
        <v>5642</v>
      </c>
      <c r="I60" s="135">
        <v>5477</v>
      </c>
      <c r="J60" s="135">
        <v>5916</v>
      </c>
      <c r="K60" s="135">
        <v>5684</v>
      </c>
      <c r="L60" s="135">
        <v>6285</v>
      </c>
      <c r="M60" s="135">
        <v>5441</v>
      </c>
      <c r="N60" s="135">
        <v>5669</v>
      </c>
      <c r="O60" s="135">
        <v>5100</v>
      </c>
      <c r="P60" s="135"/>
      <c r="Q60" s="136"/>
    </row>
    <row r="61" spans="1:17" ht="12" customHeight="1">
      <c r="A61" s="152" t="s">
        <v>68</v>
      </c>
      <c r="B61" s="153">
        <f>SUM(E61:Q61)</f>
        <v>-1842</v>
      </c>
      <c r="C61" s="151" t="s">
        <v>69</v>
      </c>
      <c r="D61" s="135">
        <f aca="true" t="shared" si="3" ref="D61:P61">D59-D60</f>
        <v>0</v>
      </c>
      <c r="E61" s="135">
        <f t="shared" si="3"/>
        <v>133</v>
      </c>
      <c r="F61" s="135">
        <f t="shared" si="3"/>
        <v>-326</v>
      </c>
      <c r="G61" s="135">
        <f t="shared" si="3"/>
        <v>-311</v>
      </c>
      <c r="H61" s="135">
        <f t="shared" si="3"/>
        <v>-315</v>
      </c>
      <c r="I61" s="135">
        <f t="shared" si="3"/>
        <v>-158</v>
      </c>
      <c r="J61" s="135">
        <f t="shared" si="3"/>
        <v>-141</v>
      </c>
      <c r="K61" s="135">
        <f t="shared" si="3"/>
        <v>79</v>
      </c>
      <c r="L61" s="135">
        <f t="shared" si="3"/>
        <v>-896</v>
      </c>
      <c r="M61" s="135">
        <f t="shared" si="3"/>
        <v>21</v>
      </c>
      <c r="N61" s="135">
        <f t="shared" si="3"/>
        <v>-93</v>
      </c>
      <c r="O61" s="135">
        <f t="shared" si="3"/>
        <v>165</v>
      </c>
      <c r="P61" s="135">
        <f t="shared" si="3"/>
        <v>0</v>
      </c>
      <c r="Q61" s="136"/>
    </row>
    <row r="62" spans="1:17" ht="12" customHeight="1">
      <c r="A62" s="149" t="s">
        <v>70</v>
      </c>
      <c r="B62" s="150">
        <f>SUM(E62:Q62)</f>
        <v>89</v>
      </c>
      <c r="C62" s="151" t="s">
        <v>66</v>
      </c>
      <c r="D62" s="135"/>
      <c r="E62" s="135">
        <v>12</v>
      </c>
      <c r="F62" s="135">
        <v>4</v>
      </c>
      <c r="G62" s="135">
        <v>3</v>
      </c>
      <c r="H62" s="135">
        <v>5</v>
      </c>
      <c r="I62" s="135">
        <v>6</v>
      </c>
      <c r="J62" s="135">
        <v>7</v>
      </c>
      <c r="K62" s="135">
        <v>12</v>
      </c>
      <c r="L62" s="135">
        <v>4</v>
      </c>
      <c r="M62" s="135">
        <v>12</v>
      </c>
      <c r="N62" s="135">
        <v>11</v>
      </c>
      <c r="O62" s="135">
        <v>13</v>
      </c>
      <c r="P62" s="135"/>
      <c r="Q62" s="136"/>
    </row>
    <row r="63" spans="1:17" ht="12" customHeight="1">
      <c r="A63" s="149" t="s">
        <v>70</v>
      </c>
      <c r="B63" s="150">
        <f>SUM(E63:Q63)</f>
        <v>126</v>
      </c>
      <c r="C63" s="151" t="s">
        <v>80</v>
      </c>
      <c r="D63" s="135"/>
      <c r="E63" s="135">
        <v>8</v>
      </c>
      <c r="F63" s="135">
        <v>16</v>
      </c>
      <c r="G63" s="135">
        <v>17</v>
      </c>
      <c r="H63" s="135">
        <v>15</v>
      </c>
      <c r="I63" s="135">
        <v>10</v>
      </c>
      <c r="J63" s="135">
        <v>12</v>
      </c>
      <c r="K63" s="135">
        <v>8</v>
      </c>
      <c r="L63" s="135">
        <v>16</v>
      </c>
      <c r="M63" s="135">
        <v>8</v>
      </c>
      <c r="N63" s="135">
        <v>9</v>
      </c>
      <c r="O63" s="135">
        <v>7</v>
      </c>
      <c r="P63" s="135"/>
      <c r="Q63" s="136"/>
    </row>
    <row r="64" spans="1:20" s="181" customFormat="1" ht="12" customHeight="1">
      <c r="A64" s="179" t="s">
        <v>71</v>
      </c>
      <c r="B64" s="155">
        <f>SUM(E64:Q64)</f>
        <v>10</v>
      </c>
      <c r="C64" s="151"/>
      <c r="D64" s="180"/>
      <c r="E64" s="156">
        <v>2</v>
      </c>
      <c r="F64" s="156">
        <v>0</v>
      </c>
      <c r="G64" s="156">
        <v>0</v>
      </c>
      <c r="H64" s="156">
        <v>0</v>
      </c>
      <c r="I64" s="156">
        <v>0</v>
      </c>
      <c r="J64" s="156">
        <v>0</v>
      </c>
      <c r="K64" s="156">
        <v>2</v>
      </c>
      <c r="L64" s="156">
        <v>0</v>
      </c>
      <c r="M64" s="156">
        <v>2</v>
      </c>
      <c r="N64" s="156">
        <v>2</v>
      </c>
      <c r="O64" s="156">
        <v>2</v>
      </c>
      <c r="P64" s="156"/>
      <c r="Q64" s="157"/>
      <c r="R64" s="186"/>
      <c r="T64" s="182"/>
    </row>
    <row r="65" spans="1:17" ht="12" customHeight="1">
      <c r="A65" s="159" t="s">
        <v>72</v>
      </c>
      <c r="B65" s="160">
        <f>SUM(E65:Q65)</f>
        <v>350</v>
      </c>
      <c r="C65" s="161"/>
      <c r="D65" s="162"/>
      <c r="E65" s="162">
        <f aca="true" t="shared" si="4" ref="E65:O65">E4+E6+E8+E48+E54+E10+E12+E14+E16+E18+E20+E22+E24+E26+E50+E52+E28+E30+E56+E32+E34+E36+E58+E38+E40+E42+E44+E46</f>
        <v>32</v>
      </c>
      <c r="F65" s="162">
        <f t="shared" si="4"/>
        <v>32</v>
      </c>
      <c r="G65" s="162">
        <f t="shared" si="4"/>
        <v>32</v>
      </c>
      <c r="H65" s="162">
        <f t="shared" si="4"/>
        <v>32</v>
      </c>
      <c r="I65" s="162">
        <f t="shared" si="4"/>
        <v>32</v>
      </c>
      <c r="J65" s="162">
        <f t="shared" si="4"/>
        <v>32</v>
      </c>
      <c r="K65" s="162">
        <f t="shared" si="4"/>
        <v>32</v>
      </c>
      <c r="L65" s="162">
        <f t="shared" si="4"/>
        <v>32</v>
      </c>
      <c r="M65" s="162">
        <f t="shared" si="4"/>
        <v>32</v>
      </c>
      <c r="N65" s="162">
        <f t="shared" si="4"/>
        <v>32</v>
      </c>
      <c r="O65" s="162">
        <f t="shared" si="4"/>
        <v>30</v>
      </c>
      <c r="P65" s="162">
        <f>P4+P6+P8+P48+P10+P12+P14+P16+P18+P20+P22+P24+P26+P50+P52+P28+P30+P56+P32+P34+P36+P58+P38+P40+P42+P44+P46</f>
        <v>0</v>
      </c>
      <c r="Q65" s="163"/>
    </row>
  </sheetData>
  <sheetProtection selectLockedCells="1" selectUnlockedCells="1"/>
  <printOptions gridLines="1"/>
  <pageMargins left="0.7875" right="0" top="0.9840277777777777" bottom="0.5902777777777778" header="0.5118055555555555" footer="0.5118055555555555"/>
  <pageSetup horizontalDpi="300" verticalDpi="300" orientation="portrait" paperSize="9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Gunnar Bergström</cp:lastModifiedBy>
  <dcterms:modified xsi:type="dcterms:W3CDTF">2016-05-08T11:50:19Z</dcterms:modified>
  <cp:category/>
  <cp:version/>
  <cp:contentType/>
  <cp:contentStatus/>
</cp:coreProperties>
</file>