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sv_metria.se\Dropbox\Årsmöten och stadgar\"/>
    </mc:Choice>
  </mc:AlternateContent>
  <bookViews>
    <workbookView xWindow="0" yWindow="0" windowWidth="24240" windowHeight="12132"/>
  </bookViews>
  <sheets>
    <sheet name="Utfall 2016, Budget 2017" sheetId="1" r:id="rId1"/>
  </sheets>
  <definedNames>
    <definedName name="_xlnm.Print_Area" localSheetId="0">'Utfall 2016, Budget 2017'!$A$1:$F$49</definedName>
    <definedName name="_xlnm.Print_Titles" localSheetId="0">'Utfall 2016, Budget 2017'!$2:$2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4" i="1"/>
  <c r="B23" i="1"/>
  <c r="B46" i="1" l="1"/>
  <c r="B45" i="1"/>
  <c r="B47" i="1" s="1"/>
  <c r="B43" i="1"/>
  <c r="B38" i="1"/>
  <c r="B39" i="1" s="1"/>
  <c r="B35" i="1"/>
  <c r="B40" i="1" l="1"/>
  <c r="B49" i="1" s="1"/>
  <c r="F23" i="1"/>
  <c r="F17" i="1"/>
  <c r="F4" i="1"/>
  <c r="D29" i="1" l="1"/>
  <c r="D11" i="1"/>
  <c r="D30" i="1" s="1"/>
  <c r="F11" i="1" l="1"/>
  <c r="F29" i="1" l="1"/>
  <c r="F30" i="1" l="1"/>
  <c r="B29" i="1" l="1"/>
  <c r="B11" i="1"/>
  <c r="B30" i="1" l="1"/>
</calcChain>
</file>

<file path=xl/sharedStrings.xml><?xml version="1.0" encoding="utf-8"?>
<sst xmlns="http://schemas.openxmlformats.org/spreadsheetml/2006/main" count="43" uniqueCount="41">
  <si>
    <t>RESULTATRÄKNING</t>
  </si>
  <si>
    <t>Sponsorintäkter</t>
  </si>
  <si>
    <t>Planhyror</t>
  </si>
  <si>
    <t>Anställningsstöd</t>
  </si>
  <si>
    <t>Medlems- och träningsavgifter</t>
  </si>
  <si>
    <t>Domarkostnader, anmälningsavg m.m.</t>
  </si>
  <si>
    <t>Lagförsäkring</t>
  </si>
  <si>
    <t>Hagadagen, fotbollsskola, idrottslyftet</t>
  </si>
  <si>
    <t>Entréavgifter, Kiosk, lotter m.m.</t>
  </si>
  <si>
    <t>Lokalkostnader, arrende m.m.</t>
  </si>
  <si>
    <t>Bussresor, bilhyror m.m.</t>
  </si>
  <si>
    <t>Lönekostnader</t>
  </si>
  <si>
    <t>Reseersättningar</t>
  </si>
  <si>
    <t>Avskrivningar</t>
  </si>
  <si>
    <t>Förbrukningsinventarier, Haga IP planer</t>
  </si>
  <si>
    <t>Kontor, annonsering, kurser, försäkring m.m.</t>
  </si>
  <si>
    <t>RESULTAT</t>
  </si>
  <si>
    <t>SUMMA INTÄKTER</t>
  </si>
  <si>
    <t>SUMMA KOSTNADER</t>
  </si>
  <si>
    <t>Kommunala och statliga bidrag</t>
  </si>
  <si>
    <t>BALANSRÄKNING</t>
  </si>
  <si>
    <t>Kassa + Bank</t>
  </si>
  <si>
    <t>SUMMA OMS.TILLGÅNGAR</t>
  </si>
  <si>
    <t>Inventarier och verktyg</t>
  </si>
  <si>
    <t>Byggnader</t>
  </si>
  <si>
    <t>Markanläggningar</t>
  </si>
  <si>
    <t>Leverantörskulder</t>
  </si>
  <si>
    <t>Skatteskulder</t>
  </si>
  <si>
    <t>SUMMA ANL.TILLGÅNGAR</t>
  </si>
  <si>
    <t>SUMMA TILLGÅNGAR</t>
  </si>
  <si>
    <t>SUMMA KORTFR. SKULDER</t>
  </si>
  <si>
    <t>SUMMA EGET KAPITAL</t>
  </si>
  <si>
    <t>SUMMA SKULDER, EGET KAPITAL</t>
  </si>
  <si>
    <t>ÅRETS RESULTAT</t>
  </si>
  <si>
    <t>Intersport/Stadium</t>
  </si>
  <si>
    <t>Lotter, kiosk, övriga kostnader</t>
  </si>
  <si>
    <t>Kundfordringar</t>
  </si>
  <si>
    <t>Upplupna kostnader + Förutbetalda intäkter</t>
  </si>
  <si>
    <t>Budget 2017</t>
  </si>
  <si>
    <t>Utfall 2017</t>
  </si>
  <si>
    <t>Budget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</si>
</sst>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3" fontId="1" fillId="2" borderId="1" xfId="0" applyNumberFormat="1" applyFont="1" applyFill="1" applyBorder="1" applyAlignment="1">
      <alignment horizontal="left"/>
    </xf>
    <xf numFmtId="0" fontId="0" fillId="3" borderId="0" xfId="0" applyFill="1"/>
    <xf numFmtId="3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0" fontId="3" fillId="3" borderId="4" xfId="0" applyFont="1" applyFill="1" applyBorder="1" applyAlignment="1">
      <alignment vertical="center"/>
    </xf>
    <xf numFmtId="0" fontId="0" fillId="3" borderId="4" xfId="0" applyFill="1" applyBorder="1"/>
    <xf numFmtId="0" fontId="4" fillId="4" borderId="5" xfId="0" applyFont="1" applyFill="1" applyBorder="1" applyAlignment="1">
      <alignment vertical="center"/>
    </xf>
    <xf numFmtId="3" fontId="4" fillId="4" borderId="3" xfId="0" applyNumberFormat="1" applyFont="1" applyFill="1" applyBorder="1"/>
    <xf numFmtId="0" fontId="0" fillId="3" borderId="4" xfId="0" applyNumberFormat="1" applyFill="1" applyBorder="1"/>
    <xf numFmtId="0" fontId="4" fillId="5" borderId="5" xfId="0" applyFont="1" applyFill="1" applyBorder="1" applyAlignment="1">
      <alignment vertical="center"/>
    </xf>
    <xf numFmtId="3" fontId="4" fillId="5" borderId="3" xfId="0" applyNumberFormat="1" applyFont="1" applyFill="1" applyBorder="1"/>
    <xf numFmtId="0" fontId="4" fillId="6" borderId="5" xfId="0" applyFont="1" applyFill="1" applyBorder="1" applyAlignment="1">
      <alignment vertical="center"/>
    </xf>
    <xf numFmtId="3" fontId="4" fillId="6" borderId="3" xfId="0" applyNumberFormat="1" applyFont="1" applyFill="1" applyBorder="1"/>
    <xf numFmtId="49" fontId="0" fillId="3" borderId="0" xfId="0" applyNumberFormat="1" applyFill="1" applyBorder="1"/>
    <xf numFmtId="0" fontId="0" fillId="3" borderId="0" xfId="0" applyFill="1" applyBorder="1"/>
    <xf numFmtId="3" fontId="1" fillId="7" borderId="2" xfId="0" applyNumberFormat="1" applyFont="1" applyFill="1" applyBorder="1" applyAlignment="1">
      <alignment horizontal="right"/>
    </xf>
    <xf numFmtId="3" fontId="0" fillId="7" borderId="2" xfId="0" applyNumberFormat="1" applyFill="1" applyBorder="1"/>
    <xf numFmtId="3" fontId="2" fillId="7" borderId="2" xfId="0" applyNumberFormat="1" applyFont="1" applyFill="1" applyBorder="1"/>
    <xf numFmtId="49" fontId="0" fillId="3" borderId="6" xfId="0" applyNumberFormat="1" applyFill="1" applyBorder="1"/>
    <xf numFmtId="3" fontId="0" fillId="7" borderId="7" xfId="0" applyNumberFormat="1" applyFill="1" applyBorder="1"/>
    <xf numFmtId="0" fontId="3" fillId="4" borderId="5" xfId="0" applyFont="1" applyFill="1" applyBorder="1" applyAlignment="1">
      <alignment vertical="center"/>
    </xf>
    <xf numFmtId="3" fontId="3" fillId="4" borderId="3" xfId="0" applyNumberFormat="1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3" fontId="5" fillId="2" borderId="3" xfId="0" applyNumberFormat="1" applyFont="1" applyFill="1" applyBorder="1" applyAlignment="1">
      <alignment horizontal="right"/>
    </xf>
    <xf numFmtId="0" fontId="6" fillId="0" borderId="0" xfId="0" applyFont="1"/>
    <xf numFmtId="0" fontId="6" fillId="3" borderId="0" xfId="0" applyFont="1" applyFill="1"/>
    <xf numFmtId="0" fontId="5" fillId="5" borderId="5" xfId="0" applyFont="1" applyFill="1" applyBorder="1" applyAlignment="1">
      <alignment vertical="center"/>
    </xf>
    <xf numFmtId="4" fontId="0" fillId="0" borderId="0" xfId="0" applyNumberFormat="1"/>
  </cellXfs>
  <cellStyles count="3">
    <cellStyle name="Normal" xfId="0" builtinId="0"/>
    <cellStyle name="Normal 2 2" xfId="1"/>
    <cellStyle name="Normal 3" xfId="2"/>
  </cellStyles>
  <dxfs count="6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51"/>
  <sheetViews>
    <sheetView showGridLines="0" tabSelected="1" view="pageBreakPreview" zoomScale="110" zoomScaleNormal="140" zoomScaleSheetLayoutView="110" workbookViewId="0">
      <selection activeCell="B17" sqref="B17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3" width="2.6640625" customWidth="1"/>
    <col min="4" max="4" width="15.33203125" style="2" bestFit="1" customWidth="1"/>
    <col min="5" max="5" width="2.6640625" style="2" customWidth="1"/>
    <col min="6" max="6" width="15.33203125" style="2" bestFit="1" customWidth="1"/>
    <col min="7" max="16384" width="9.109375" style="2"/>
  </cols>
  <sheetData>
    <row r="2" spans="1:7" ht="22.8" x14ac:dyDescent="0.4">
      <c r="A2" s="1" t="s">
        <v>0</v>
      </c>
      <c r="B2" s="26" t="s">
        <v>39</v>
      </c>
      <c r="C2" s="27"/>
      <c r="D2" s="26" t="s">
        <v>38</v>
      </c>
      <c r="E2" s="28"/>
      <c r="F2" s="26" t="s">
        <v>40</v>
      </c>
    </row>
    <row r="3" spans="1:7" ht="5.0999999999999996" customHeight="1" x14ac:dyDescent="0.4">
      <c r="A3" s="3"/>
      <c r="B3" s="17"/>
      <c r="D3" s="17"/>
      <c r="F3" s="17"/>
    </row>
    <row r="4" spans="1:7" x14ac:dyDescent="0.25">
      <c r="A4" s="4" t="s">
        <v>8</v>
      </c>
      <c r="B4" s="18">
        <v>573848.88</v>
      </c>
      <c r="D4" s="18">
        <v>150000</v>
      </c>
      <c r="F4" s="18">
        <f>128000+12500+30000+25000</f>
        <v>195500</v>
      </c>
      <c r="G4" s="25"/>
    </row>
    <row r="5" spans="1:7" x14ac:dyDescent="0.25">
      <c r="A5" s="4" t="s">
        <v>7</v>
      </c>
      <c r="B5" s="18">
        <v>260727</v>
      </c>
      <c r="D5" s="18">
        <v>220000</v>
      </c>
      <c r="F5" s="18">
        <v>250000</v>
      </c>
      <c r="G5" s="25"/>
    </row>
    <row r="6" spans="1:7" x14ac:dyDescent="0.25">
      <c r="A6" s="4" t="s">
        <v>1</v>
      </c>
      <c r="B6" s="18">
        <v>142630</v>
      </c>
      <c r="D6" s="18">
        <v>280000</v>
      </c>
      <c r="F6" s="18">
        <v>200000</v>
      </c>
      <c r="G6" s="25"/>
    </row>
    <row r="7" spans="1:7" ht="5.0999999999999996" customHeight="1" x14ac:dyDescent="0.25">
      <c r="A7" s="6"/>
      <c r="B7" s="18"/>
      <c r="D7" s="18"/>
      <c r="F7" s="18"/>
    </row>
    <row r="8" spans="1:7" x14ac:dyDescent="0.25">
      <c r="A8" s="4" t="s">
        <v>19</v>
      </c>
      <c r="B8" s="18">
        <v>469133</v>
      </c>
      <c r="D8" s="18">
        <v>350000</v>
      </c>
      <c r="F8" s="18">
        <v>440000</v>
      </c>
      <c r="G8" s="25"/>
    </row>
    <row r="9" spans="1:7" x14ac:dyDescent="0.25">
      <c r="A9" s="4" t="s">
        <v>3</v>
      </c>
      <c r="B9" s="18">
        <v>176566</v>
      </c>
      <c r="D9" s="18">
        <v>135000</v>
      </c>
      <c r="F9" s="18">
        <v>178000</v>
      </c>
      <c r="G9" s="25"/>
    </row>
    <row r="10" spans="1:7" x14ac:dyDescent="0.25">
      <c r="A10" s="4" t="s">
        <v>4</v>
      </c>
      <c r="B10" s="18">
        <v>250850</v>
      </c>
      <c r="D10" s="18">
        <v>288000</v>
      </c>
      <c r="F10" s="18">
        <v>259750</v>
      </c>
      <c r="G10" s="25"/>
    </row>
    <row r="11" spans="1:7" ht="17.399999999999999" x14ac:dyDescent="0.3">
      <c r="A11" s="8" t="s">
        <v>17</v>
      </c>
      <c r="B11" s="9">
        <f>SUM(B4:B10)</f>
        <v>1873754.88</v>
      </c>
      <c r="D11" s="9">
        <f>SUM(D4:D10)</f>
        <v>1423000</v>
      </c>
      <c r="F11" s="9">
        <f>SUM(F4:F10)</f>
        <v>1523250</v>
      </c>
    </row>
    <row r="12" spans="1:7" ht="5.0999999999999996" customHeight="1" x14ac:dyDescent="0.25">
      <c r="A12" s="4"/>
      <c r="B12" s="18"/>
      <c r="D12" s="18"/>
      <c r="F12" s="18"/>
    </row>
    <row r="13" spans="1:7" x14ac:dyDescent="0.25">
      <c r="A13" s="4" t="s">
        <v>2</v>
      </c>
      <c r="B13" s="18">
        <v>-89838</v>
      </c>
      <c r="D13" s="18">
        <v>-91000</v>
      </c>
      <c r="F13" s="18">
        <v>-90000</v>
      </c>
      <c r="G13" s="25"/>
    </row>
    <row r="14" spans="1:7" x14ac:dyDescent="0.25">
      <c r="A14" s="4" t="s">
        <v>5</v>
      </c>
      <c r="B14" s="19">
        <f>-140812-400</f>
        <v>-141212</v>
      </c>
      <c r="D14" s="19">
        <v>-120000</v>
      </c>
      <c r="F14" s="19">
        <v>-159500</v>
      </c>
      <c r="G14" s="25"/>
    </row>
    <row r="15" spans="1:7" x14ac:dyDescent="0.25">
      <c r="A15" s="4" t="s">
        <v>6</v>
      </c>
      <c r="B15" s="18">
        <v>0</v>
      </c>
      <c r="D15" s="18">
        <v>-20000</v>
      </c>
      <c r="F15" s="18">
        <v>0</v>
      </c>
    </row>
    <row r="16" spans="1:7" x14ac:dyDescent="0.25">
      <c r="A16" s="4" t="s">
        <v>7</v>
      </c>
      <c r="B16" s="18">
        <v>-94470</v>
      </c>
      <c r="D16" s="18">
        <v>-140000</v>
      </c>
      <c r="F16" s="18">
        <v>-122000</v>
      </c>
    </row>
    <row r="17" spans="1:7" x14ac:dyDescent="0.25">
      <c r="A17" s="24" t="s">
        <v>35</v>
      </c>
      <c r="B17" s="18">
        <f>-366378-1</f>
        <v>-366379</v>
      </c>
      <c r="D17" s="18">
        <v>-49000</v>
      </c>
      <c r="F17" s="18">
        <f>-4000-35000</f>
        <v>-39000</v>
      </c>
      <c r="G17" s="25"/>
    </row>
    <row r="18" spans="1:7" x14ac:dyDescent="0.25">
      <c r="A18" s="24" t="s">
        <v>34</v>
      </c>
      <c r="B18" s="19">
        <v>-151200</v>
      </c>
      <c r="D18" s="19">
        <v>-166000</v>
      </c>
      <c r="F18" s="19">
        <v>-112000</v>
      </c>
      <c r="G18" s="25"/>
    </row>
    <row r="19" spans="1:7" ht="5.0999999999999996" customHeight="1" x14ac:dyDescent="0.25">
      <c r="A19" s="4"/>
      <c r="B19" s="18"/>
      <c r="D19" s="18"/>
      <c r="F19" s="18"/>
    </row>
    <row r="20" spans="1:7" x14ac:dyDescent="0.25">
      <c r="A20" s="10" t="s">
        <v>9</v>
      </c>
      <c r="B20" s="18">
        <v>-171551</v>
      </c>
      <c r="D20" s="18">
        <v>-239500</v>
      </c>
      <c r="F20" s="18">
        <v>-230000</v>
      </c>
      <c r="G20" s="25"/>
    </row>
    <row r="21" spans="1:7" x14ac:dyDescent="0.25">
      <c r="A21" s="7" t="s">
        <v>14</v>
      </c>
      <c r="B21" s="18">
        <v>-98828</v>
      </c>
      <c r="D21" s="18">
        <v>-94000</v>
      </c>
      <c r="F21" s="18">
        <v>-91000</v>
      </c>
      <c r="G21" s="25"/>
    </row>
    <row r="22" spans="1:7" x14ac:dyDescent="0.25">
      <c r="A22" s="4" t="s">
        <v>10</v>
      </c>
      <c r="B22" s="18">
        <v>-3814</v>
      </c>
      <c r="D22" s="18">
        <v>-34400</v>
      </c>
      <c r="F22" s="18">
        <v>-47000</v>
      </c>
    </row>
    <row r="23" spans="1:7" x14ac:dyDescent="0.25">
      <c r="A23" s="4" t="s">
        <v>15</v>
      </c>
      <c r="B23" s="18">
        <f>-84340-5214</f>
        <v>-89554</v>
      </c>
      <c r="D23" s="18">
        <v>-90000</v>
      </c>
      <c r="F23" s="18">
        <f>-94000-7000</f>
        <v>-101000</v>
      </c>
      <c r="G23" s="25"/>
    </row>
    <row r="24" spans="1:7" ht="4.5" customHeight="1" x14ac:dyDescent="0.25">
      <c r="A24" s="4"/>
      <c r="B24" s="18"/>
      <c r="D24" s="18"/>
      <c r="F24" s="18"/>
    </row>
    <row r="25" spans="1:7" x14ac:dyDescent="0.25">
      <c r="A25" s="10" t="s">
        <v>11</v>
      </c>
      <c r="B25" s="18">
        <v>-410935</v>
      </c>
      <c r="D25" s="18">
        <v>-423480</v>
      </c>
      <c r="F25" s="18">
        <v>-399400</v>
      </c>
    </row>
    <row r="26" spans="1:7" x14ac:dyDescent="0.25">
      <c r="A26" s="7" t="s">
        <v>12</v>
      </c>
      <c r="B26" s="18">
        <v>-97031</v>
      </c>
      <c r="D26" s="18">
        <v>-85000</v>
      </c>
      <c r="F26" s="18">
        <v>-130000</v>
      </c>
      <c r="G26" s="25"/>
    </row>
    <row r="27" spans="1:7" ht="4.5" customHeight="1" x14ac:dyDescent="0.25">
      <c r="A27" s="4"/>
      <c r="B27" s="18"/>
      <c r="D27" s="18"/>
      <c r="F27" s="18"/>
    </row>
    <row r="28" spans="1:7" x14ac:dyDescent="0.25">
      <c r="A28" s="7" t="s">
        <v>13</v>
      </c>
      <c r="B28" s="18">
        <v>-93029</v>
      </c>
      <c r="D28" s="18">
        <v>-93667</v>
      </c>
      <c r="F28" s="18">
        <v>-95000</v>
      </c>
      <c r="G28" s="25"/>
    </row>
    <row r="29" spans="1:7" ht="17.399999999999999" x14ac:dyDescent="0.3">
      <c r="A29" s="11" t="s">
        <v>18</v>
      </c>
      <c r="B29" s="12">
        <f>SUM(B13:B18,B20:B26)+B28</f>
        <v>-1807841</v>
      </c>
      <c r="D29" s="12">
        <f>SUM(D13:D18,D20:D26)+D28</f>
        <v>-1646047</v>
      </c>
      <c r="F29" s="12">
        <f>SUM(F13:F18,F20:F26)+F28</f>
        <v>-1615900</v>
      </c>
    </row>
    <row r="30" spans="1:7" ht="17.399999999999999" x14ac:dyDescent="0.3">
      <c r="A30" s="13" t="s">
        <v>16</v>
      </c>
      <c r="B30" s="14">
        <f>B11+B29</f>
        <v>65913.879999999888</v>
      </c>
      <c r="D30" s="14">
        <f>D11+D29</f>
        <v>-223047</v>
      </c>
      <c r="F30" s="14">
        <f>F11+F29</f>
        <v>-92650</v>
      </c>
    </row>
    <row r="31" spans="1:7" x14ac:dyDescent="0.25">
      <c r="A31" s="15"/>
      <c r="B31" s="15"/>
    </row>
    <row r="32" spans="1:7" ht="22.8" x14ac:dyDescent="0.4">
      <c r="A32" s="1" t="s">
        <v>20</v>
      </c>
      <c r="B32" s="26" t="s">
        <v>39</v>
      </c>
      <c r="D32"/>
      <c r="F32"/>
    </row>
    <row r="33" spans="1:30" x14ac:dyDescent="0.25">
      <c r="A33" s="4" t="s">
        <v>21</v>
      </c>
      <c r="B33" s="18">
        <v>798110.81</v>
      </c>
      <c r="D33"/>
      <c r="F33"/>
    </row>
    <row r="34" spans="1:30" x14ac:dyDescent="0.25">
      <c r="A34" s="4" t="s">
        <v>36</v>
      </c>
      <c r="B34" s="18">
        <v>0</v>
      </c>
      <c r="D34"/>
      <c r="F34"/>
    </row>
    <row r="35" spans="1:30" x14ac:dyDescent="0.25">
      <c r="A35" s="22" t="s">
        <v>22</v>
      </c>
      <c r="B35" s="23">
        <f>SUM(B33:B34)</f>
        <v>798110.81</v>
      </c>
      <c r="D35"/>
      <c r="F35"/>
    </row>
    <row r="36" spans="1:30" x14ac:dyDescent="0.25">
      <c r="A36" s="4" t="s">
        <v>23</v>
      </c>
      <c r="B36" s="18">
        <v>123000</v>
      </c>
      <c r="D36"/>
      <c r="F36"/>
    </row>
    <row r="37" spans="1:30" x14ac:dyDescent="0.25">
      <c r="A37" s="4" t="s">
        <v>24</v>
      </c>
      <c r="B37" s="18">
        <v>60000</v>
      </c>
      <c r="D37"/>
      <c r="F37"/>
    </row>
    <row r="38" spans="1:30" x14ac:dyDescent="0.25">
      <c r="A38" s="4" t="s">
        <v>25</v>
      </c>
      <c r="B38" s="18">
        <f>196004-11529</f>
        <v>184475</v>
      </c>
      <c r="D38" s="30"/>
      <c r="F38" s="30"/>
    </row>
    <row r="39" spans="1:30" x14ac:dyDescent="0.25">
      <c r="A39" s="22" t="s">
        <v>28</v>
      </c>
      <c r="B39" s="23">
        <f>SUM(B36:B38)</f>
        <v>367475</v>
      </c>
      <c r="D39" s="30"/>
      <c r="F39" s="30"/>
    </row>
    <row r="40" spans="1:30" ht="17.399999999999999" x14ac:dyDescent="0.3">
      <c r="A40" s="13" t="s">
        <v>29</v>
      </c>
      <c r="B40" s="14">
        <f>B35+B39</f>
        <v>1165585.81</v>
      </c>
      <c r="D40" s="30"/>
      <c r="F40" s="30"/>
    </row>
    <row r="41" spans="1:30" x14ac:dyDescent="0.25">
      <c r="A41"/>
      <c r="B41"/>
      <c r="D41"/>
      <c r="F41"/>
    </row>
    <row r="42" spans="1:30" x14ac:dyDescent="0.25">
      <c r="A42" s="20" t="s">
        <v>26</v>
      </c>
      <c r="B42" s="21">
        <v>0</v>
      </c>
      <c r="D42"/>
      <c r="F42"/>
    </row>
    <row r="43" spans="1:30" x14ac:dyDescent="0.25">
      <c r="A43" s="4" t="s">
        <v>27</v>
      </c>
      <c r="B43" s="18">
        <f>-11410-13386+2016</f>
        <v>-22780</v>
      </c>
      <c r="D43"/>
      <c r="F43"/>
    </row>
    <row r="44" spans="1:30" x14ac:dyDescent="0.25">
      <c r="A44" s="4" t="s">
        <v>37</v>
      </c>
      <c r="B44" s="18">
        <v>-92665</v>
      </c>
      <c r="D44"/>
      <c r="F44"/>
    </row>
    <row r="45" spans="1:30" x14ac:dyDescent="0.25">
      <c r="A45" s="22" t="s">
        <v>30</v>
      </c>
      <c r="B45" s="23">
        <f>SUM(B42:B44)</f>
        <v>-115445</v>
      </c>
      <c r="D45"/>
      <c r="F45"/>
    </row>
    <row r="46" spans="1:30" x14ac:dyDescent="0.25">
      <c r="A46" s="22" t="s">
        <v>31</v>
      </c>
      <c r="B46" s="23">
        <f>-771141.1-213085.46</f>
        <v>-984226.55999999994</v>
      </c>
      <c r="D46"/>
      <c r="F46"/>
    </row>
    <row r="47" spans="1:30" s="16" customFormat="1" ht="17.399999999999999" x14ac:dyDescent="0.3">
      <c r="A47" s="29" t="s">
        <v>32</v>
      </c>
      <c r="B47" s="12">
        <f>B45+B46</f>
        <v>-1099671.56</v>
      </c>
      <c r="C47"/>
      <c r="D47"/>
      <c r="E47" s="2"/>
      <c r="F4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16" customFormat="1" x14ac:dyDescent="0.25">
      <c r="A48" s="5"/>
      <c r="B48" s="5"/>
      <c r="C48"/>
      <c r="D48"/>
      <c r="E48" s="2"/>
      <c r="F4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16" customFormat="1" ht="17.399999999999999" x14ac:dyDescent="0.3">
      <c r="A49" s="13" t="s">
        <v>33</v>
      </c>
      <c r="B49" s="14">
        <f>B40+B47</f>
        <v>65914.25</v>
      </c>
      <c r="C49"/>
      <c r="D49"/>
      <c r="E49" s="2"/>
      <c r="F4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16" customFormat="1" x14ac:dyDescent="0.25">
      <c r="A50" s="5"/>
      <c r="B50" s="5"/>
      <c r="C50"/>
      <c r="D50"/>
      <c r="E50" s="2"/>
      <c r="F5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16" customFormat="1" x14ac:dyDescent="0.25">
      <c r="A51" s="5"/>
      <c r="B51" s="5"/>
      <c r="C5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</sheetData>
  <conditionalFormatting sqref="F20:F30 F4:F18">
    <cfRule type="cellIs" dxfId="55" priority="45" stopIfTrue="1" operator="lessThan">
      <formula>0</formula>
    </cfRule>
  </conditionalFormatting>
  <conditionalFormatting sqref="F2:F3">
    <cfRule type="cellIs" dxfId="54" priority="44" stopIfTrue="1" operator="lessThan">
      <formula>0</formula>
    </cfRule>
  </conditionalFormatting>
  <conditionalFormatting sqref="F19">
    <cfRule type="cellIs" dxfId="53" priority="43" stopIfTrue="1" operator="lessThan">
      <formula>0</formula>
    </cfRule>
  </conditionalFormatting>
  <conditionalFormatting sqref="B29:B30 B4:B5 B7:B12">
    <cfRule type="cellIs" dxfId="52" priority="32" stopIfTrue="1" operator="lessThan">
      <formula>0</formula>
    </cfRule>
  </conditionalFormatting>
  <conditionalFormatting sqref="B2:B3">
    <cfRule type="cellIs" dxfId="51" priority="31" stopIfTrue="1" operator="lessThan">
      <formula>0</formula>
    </cfRule>
  </conditionalFormatting>
  <conditionalFormatting sqref="D20:D30 D4:D18">
    <cfRule type="cellIs" dxfId="49" priority="29" stopIfTrue="1" operator="lessThan">
      <formula>0</formula>
    </cfRule>
  </conditionalFormatting>
  <conditionalFormatting sqref="D2:D3">
    <cfRule type="cellIs" dxfId="48" priority="28" stopIfTrue="1" operator="lessThan">
      <formula>0</formula>
    </cfRule>
  </conditionalFormatting>
  <conditionalFormatting sqref="D19">
    <cfRule type="cellIs" dxfId="47" priority="27" stopIfTrue="1" operator="lessThan">
      <formula>0</formula>
    </cfRule>
  </conditionalFormatting>
  <conditionalFormatting sqref="B33:B34">
    <cfRule type="cellIs" dxfId="35" priority="15" stopIfTrue="1" operator="lessThan">
      <formula>0</formula>
    </cfRule>
  </conditionalFormatting>
  <conditionalFormatting sqref="B32">
    <cfRule type="cellIs" dxfId="33" priority="14" stopIfTrue="1" operator="lessThan">
      <formula>0</formula>
    </cfRule>
  </conditionalFormatting>
  <conditionalFormatting sqref="B35">
    <cfRule type="cellIs" dxfId="31" priority="13" stopIfTrue="1" operator="lessThan">
      <formula>0</formula>
    </cfRule>
  </conditionalFormatting>
  <conditionalFormatting sqref="B36:B38">
    <cfRule type="cellIs" dxfId="29" priority="12" stopIfTrue="1" operator="lessThan">
      <formula>0</formula>
    </cfRule>
  </conditionalFormatting>
  <conditionalFormatting sqref="B39">
    <cfRule type="cellIs" dxfId="27" priority="11" stopIfTrue="1" operator="lessThan">
      <formula>0</formula>
    </cfRule>
  </conditionalFormatting>
  <conditionalFormatting sqref="B42:B44">
    <cfRule type="cellIs" dxfId="25" priority="10" stopIfTrue="1" operator="lessThan">
      <formula>0</formula>
    </cfRule>
  </conditionalFormatting>
  <conditionalFormatting sqref="B45">
    <cfRule type="cellIs" dxfId="23" priority="9" stopIfTrue="1" operator="lessThan">
      <formula>0</formula>
    </cfRule>
  </conditionalFormatting>
  <conditionalFormatting sqref="B40">
    <cfRule type="cellIs" dxfId="21" priority="8" stopIfTrue="1" operator="lessThan">
      <formula>0</formula>
    </cfRule>
  </conditionalFormatting>
  <conditionalFormatting sqref="B49">
    <cfRule type="cellIs" dxfId="19" priority="6" stopIfTrue="1" operator="lessThan">
      <formula>0</formula>
    </cfRule>
  </conditionalFormatting>
  <conditionalFormatting sqref="B46">
    <cfRule type="cellIs" dxfId="17" priority="7" stopIfTrue="1" operator="lessThan">
      <formula>0</formula>
    </cfRule>
  </conditionalFormatting>
  <conditionalFormatting sqref="B47">
    <cfRule type="cellIs" dxfId="15" priority="5" stopIfTrue="1" operator="lessThan">
      <formula>0</formula>
    </cfRule>
  </conditionalFormatting>
  <conditionalFormatting sqref="B6">
    <cfRule type="cellIs" dxfId="11" priority="3" stopIfTrue="1" operator="lessThan">
      <formula>0</formula>
    </cfRule>
  </conditionalFormatting>
  <conditionalFormatting sqref="B20:B28 B13:B18">
    <cfRule type="cellIs" dxfId="9" priority="2" stopIfTrue="1" operator="lessThan">
      <formula>0</formula>
    </cfRule>
  </conditionalFormatting>
  <conditionalFormatting sqref="B19">
    <cfRule type="cellIs" dxfId="7" priority="1" stopIfTrue="1" operator="lessThan">
      <formula>0</formula>
    </cfRule>
  </conditionalFormatting>
  <pageMargins left="0.19685039370078741" right="0.19685039370078741" top="0.19685039370078741" bottom="0.19685039370078741" header="0.19685039370078741" footer="0.19685039370078741"/>
  <pageSetup paperSize="9" scale="9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Utfall 2016, Budget 2017</vt:lpstr>
      <vt:lpstr>'Utfall 2016, Budget 2017'!Utskriftsområde</vt:lpstr>
      <vt:lpstr>'Utfall 2016, Budget 2017'!Utskriftsrubriker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Svensson</dc:creator>
  <cp:lastModifiedBy>Åke Svensson</cp:lastModifiedBy>
  <cp:lastPrinted>2017-03-19T20:22:37Z</cp:lastPrinted>
  <dcterms:created xsi:type="dcterms:W3CDTF">2014-10-26T16:40:07Z</dcterms:created>
  <dcterms:modified xsi:type="dcterms:W3CDTF">2018-01-29T19:50:12Z</dcterms:modified>
</cp:coreProperties>
</file>