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7494eff608edaa/Skrivbord/Bowling/"/>
    </mc:Choice>
  </mc:AlternateContent>
  <xr:revisionPtr revIDLastSave="175" documentId="8_{9EAD4F7E-5244-46A6-B7B8-A2164C421EA0}" xr6:coauthVersionLast="47" xr6:coauthVersionMax="47" xr10:uidLastSave="{18DB4F18-24C3-48AC-A519-A894C3473C2A}"/>
  <bookViews>
    <workbookView xWindow="5070" yWindow="5070" windowWidth="31140" windowHeight="15345" activeTab="1" xr2:uid="{00000000-000D-0000-FFFF-FFFF00000000}"/>
  </bookViews>
  <sheets>
    <sheet name="Herrar" sheetId="1" r:id="rId1"/>
    <sheet name="Damer" sheetId="2" r:id="rId2"/>
    <sheet name="Kiruna H" sheetId="14" r:id="rId3"/>
    <sheet name="Malmb H" sheetId="15" r:id="rId4"/>
    <sheet name="Älvsbyn B" sheetId="13" r:id="rId5"/>
    <sheet name="Kalix H" sheetId="12" r:id="rId6"/>
    <sheet name="Luleå B" sheetId="11" r:id="rId7"/>
    <sheet name="Luleå H" sheetId="10" r:id="rId8"/>
    <sheet name="Ä-byn H" sheetId="9" r:id="rId9"/>
    <sheet name="Kalix B" sheetId="8" r:id="rId10"/>
    <sheet name="Kiruna B" sheetId="7" r:id="rId11"/>
    <sheet name="Malmb B" sheetId="6" r:id="rId12"/>
  </sheets>
  <definedNames>
    <definedName name="_xlnm._FilterDatabase" localSheetId="0" hidden="1">Herrar!$A$3:$P$50</definedName>
    <definedName name="_xlnm.Print_Area" localSheetId="1">Damer!$A$1:$P$27</definedName>
    <definedName name="_xlnm.Print_Area" localSheetId="0">Herrar!$A$1:$P$58</definedName>
    <definedName name="_xlnm.Print_Area" localSheetId="7">'Luleå H'!$A$1:$G$35</definedName>
    <definedName name="_xlnm.Print_Titles" localSheetId="1">Damer!$1:$2</definedName>
    <definedName name="_xlnm.Print_Titles" localSheetId="0">Herrar!$1:$2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O49" i="1" s="1"/>
  <c r="P49" i="1" s="1"/>
  <c r="S20" i="1"/>
  <c r="G31" i="6"/>
  <c r="G19" i="6"/>
  <c r="D35" i="6"/>
  <c r="C35" i="7"/>
  <c r="D35" i="7" s="1"/>
  <c r="G31" i="7"/>
  <c r="G18" i="7"/>
  <c r="G25" i="7"/>
  <c r="G10" i="7"/>
  <c r="G11" i="7"/>
  <c r="G9" i="7"/>
  <c r="G5" i="7"/>
  <c r="G6" i="7"/>
  <c r="G8" i="7"/>
  <c r="G14" i="7"/>
  <c r="G15" i="7"/>
  <c r="G7" i="7"/>
  <c r="G13" i="7"/>
  <c r="G4" i="7"/>
  <c r="G3" i="7"/>
  <c r="G12" i="7"/>
  <c r="G16" i="7"/>
  <c r="G17" i="7"/>
  <c r="G30" i="7"/>
  <c r="G26" i="7"/>
  <c r="G23" i="7"/>
  <c r="G22" i="7"/>
  <c r="G24" i="7"/>
  <c r="G28" i="7"/>
  <c r="G27" i="7"/>
  <c r="G29" i="7"/>
  <c r="M37" i="1"/>
  <c r="N37" i="1"/>
  <c r="G26" i="8"/>
  <c r="G27" i="8"/>
  <c r="G28" i="8"/>
  <c r="G24" i="8"/>
  <c r="G25" i="8"/>
  <c r="G29" i="8"/>
  <c r="G23" i="8"/>
  <c r="G22" i="8"/>
  <c r="G10" i="8"/>
  <c r="G5" i="8"/>
  <c r="G6" i="8"/>
  <c r="G16" i="8"/>
  <c r="G3" i="8"/>
  <c r="G8" i="8"/>
  <c r="G13" i="8"/>
  <c r="G12" i="8"/>
  <c r="G17" i="8"/>
  <c r="G15" i="8"/>
  <c r="G14" i="8"/>
  <c r="G7" i="8"/>
  <c r="G9" i="8"/>
  <c r="G11" i="8"/>
  <c r="G18" i="8"/>
  <c r="G4" i="8"/>
  <c r="N19" i="2"/>
  <c r="M19" i="2"/>
  <c r="N40" i="1"/>
  <c r="M40" i="1"/>
  <c r="N46" i="1"/>
  <c r="M46" i="1"/>
  <c r="G18" i="9"/>
  <c r="G31" i="9"/>
  <c r="N50" i="1"/>
  <c r="N48" i="1"/>
  <c r="N47" i="1"/>
  <c r="N45" i="1"/>
  <c r="N44" i="1"/>
  <c r="N43" i="1"/>
  <c r="N32" i="1"/>
  <c r="N42" i="1"/>
  <c r="N41" i="1"/>
  <c r="N39" i="1"/>
  <c r="N34" i="1"/>
  <c r="N27" i="1"/>
  <c r="N36" i="1"/>
  <c r="N28" i="1"/>
  <c r="N33" i="1"/>
  <c r="N31" i="1"/>
  <c r="N38" i="1"/>
  <c r="N24" i="1"/>
  <c r="N29" i="1"/>
  <c r="N25" i="1"/>
  <c r="N30" i="1"/>
  <c r="N26" i="1"/>
  <c r="N22" i="1"/>
  <c r="N20" i="1"/>
  <c r="N21" i="1"/>
  <c r="N18" i="1"/>
  <c r="N19" i="1"/>
  <c r="N17" i="1"/>
  <c r="N8" i="1"/>
  <c r="N16" i="1"/>
  <c r="N13" i="1"/>
  <c r="N14" i="1"/>
  <c r="N35" i="1"/>
  <c r="N23" i="1"/>
  <c r="N15" i="1"/>
  <c r="N11" i="1"/>
  <c r="N10" i="1"/>
  <c r="N12" i="1"/>
  <c r="N5" i="1"/>
  <c r="N7" i="1"/>
  <c r="N6" i="1"/>
  <c r="N3" i="1"/>
  <c r="N4" i="1"/>
  <c r="M50" i="1"/>
  <c r="M48" i="1"/>
  <c r="M47" i="1"/>
  <c r="M45" i="1"/>
  <c r="M44" i="1"/>
  <c r="M43" i="1"/>
  <c r="M32" i="1"/>
  <c r="M42" i="1"/>
  <c r="M41" i="1"/>
  <c r="M39" i="1"/>
  <c r="M34" i="1"/>
  <c r="M27" i="1"/>
  <c r="M36" i="1"/>
  <c r="M28" i="1"/>
  <c r="M33" i="1"/>
  <c r="M31" i="1"/>
  <c r="M38" i="1"/>
  <c r="M24" i="1"/>
  <c r="M29" i="1"/>
  <c r="M25" i="1"/>
  <c r="M30" i="1"/>
  <c r="M26" i="1"/>
  <c r="M22" i="1"/>
  <c r="M20" i="1"/>
  <c r="M21" i="1"/>
  <c r="M18" i="1"/>
  <c r="M19" i="1"/>
  <c r="M17" i="1"/>
  <c r="M8" i="1"/>
  <c r="M16" i="1"/>
  <c r="M13" i="1"/>
  <c r="M14" i="1"/>
  <c r="M35" i="1"/>
  <c r="M23" i="1"/>
  <c r="M15" i="1"/>
  <c r="M11" i="1"/>
  <c r="M10" i="1"/>
  <c r="M12" i="1"/>
  <c r="M5" i="1"/>
  <c r="M7" i="1"/>
  <c r="M6" i="1"/>
  <c r="M3" i="1"/>
  <c r="M4" i="1"/>
  <c r="G19" i="10"/>
  <c r="G30" i="10"/>
  <c r="O37" i="1" l="1"/>
  <c r="P37" i="1" s="1"/>
  <c r="O46" i="1"/>
  <c r="P46" i="1" s="1"/>
  <c r="O19" i="2"/>
  <c r="P19" i="2" s="1"/>
  <c r="G19" i="8"/>
  <c r="G30" i="8"/>
  <c r="O40" i="1"/>
  <c r="P40" i="1" s="1"/>
  <c r="O5" i="1"/>
  <c r="P5" i="1" s="1"/>
  <c r="O15" i="1"/>
  <c r="P15" i="1" s="1"/>
  <c r="O13" i="1"/>
  <c r="P13" i="1" s="1"/>
  <c r="O22" i="1"/>
  <c r="P22" i="1" s="1"/>
  <c r="O29" i="1"/>
  <c r="P29" i="1" s="1"/>
  <c r="O33" i="1"/>
  <c r="P33" i="1" s="1"/>
  <c r="O34" i="1"/>
  <c r="P34" i="1" s="1"/>
  <c r="O47" i="1"/>
  <c r="P47" i="1" s="1"/>
  <c r="O4" i="1"/>
  <c r="P4" i="1" s="1"/>
  <c r="O19" i="1"/>
  <c r="P19" i="1" s="1"/>
  <c r="O32" i="1"/>
  <c r="P32" i="1" s="1"/>
  <c r="O12" i="1"/>
  <c r="P12" i="1" s="1"/>
  <c r="O16" i="1"/>
  <c r="P16" i="1" s="1"/>
  <c r="O26" i="1"/>
  <c r="P26" i="1" s="1"/>
  <c r="O28" i="1"/>
  <c r="P28" i="1" s="1"/>
  <c r="O43" i="1"/>
  <c r="P43" i="1" s="1"/>
  <c r="O10" i="1"/>
  <c r="P10" i="1" s="1"/>
  <c r="O8" i="1"/>
  <c r="P8" i="1" s="1"/>
  <c r="O38" i="1"/>
  <c r="P38" i="1" s="1"/>
  <c r="O41" i="1"/>
  <c r="P41" i="1" s="1"/>
  <c r="O50" i="1"/>
  <c r="P50" i="1" s="1"/>
  <c r="O23" i="1"/>
  <c r="P23" i="1" s="1"/>
  <c r="O18" i="1"/>
  <c r="P18" i="1" s="1"/>
  <c r="O24" i="1"/>
  <c r="P24" i="1" s="1"/>
  <c r="O39" i="1"/>
  <c r="P39" i="1" s="1"/>
  <c r="O48" i="1"/>
  <c r="P48" i="1" s="1"/>
  <c r="O6" i="1"/>
  <c r="P6" i="1" s="1"/>
  <c r="O35" i="1"/>
  <c r="P35" i="1" s="1"/>
  <c r="O21" i="1"/>
  <c r="P21" i="1" s="1"/>
  <c r="O30" i="1"/>
  <c r="P30" i="1" s="1"/>
  <c r="O36" i="1"/>
  <c r="P36" i="1" s="1"/>
  <c r="O44" i="1"/>
  <c r="P44" i="1" s="1"/>
  <c r="O7" i="1"/>
  <c r="P7" i="1" s="1"/>
  <c r="O11" i="1"/>
  <c r="P11" i="1" s="1"/>
  <c r="O14" i="1"/>
  <c r="P14" i="1" s="1"/>
  <c r="O17" i="1"/>
  <c r="P17" i="1" s="1"/>
  <c r="O20" i="1"/>
  <c r="P20" i="1" s="1"/>
  <c r="O25" i="1"/>
  <c r="P25" i="1" s="1"/>
  <c r="O31" i="1"/>
  <c r="P31" i="1" s="1"/>
  <c r="O27" i="1"/>
  <c r="P27" i="1" s="1"/>
  <c r="O42" i="1"/>
  <c r="P42" i="1" s="1"/>
  <c r="O45" i="1"/>
  <c r="P45" i="1" s="1"/>
  <c r="O3" i="1"/>
  <c r="P3" i="1" s="1"/>
  <c r="C34" i="10"/>
  <c r="D34" i="10" s="1"/>
  <c r="L25" i="2"/>
  <c r="K25" i="2"/>
  <c r="K26" i="2" s="1"/>
  <c r="J25" i="2"/>
  <c r="I25" i="2"/>
  <c r="I26" i="2" s="1"/>
  <c r="H25" i="2"/>
  <c r="G25" i="2"/>
  <c r="C34" i="8" l="1"/>
  <c r="D34" i="8" s="1"/>
  <c r="C33" i="11"/>
  <c r="G26" i="11"/>
  <c r="G27" i="11"/>
  <c r="G21" i="11"/>
  <c r="G28" i="11"/>
  <c r="G22" i="11"/>
  <c r="G24" i="11"/>
  <c r="G23" i="11"/>
  <c r="G25" i="11"/>
  <c r="G10" i="11"/>
  <c r="G13" i="11"/>
  <c r="G17" i="11"/>
  <c r="G16" i="11"/>
  <c r="G12" i="11"/>
  <c r="G5" i="11"/>
  <c r="G6" i="11"/>
  <c r="G8" i="11"/>
  <c r="G15" i="11"/>
  <c r="G2" i="11"/>
  <c r="G4" i="11"/>
  <c r="G9" i="11"/>
  <c r="G11" i="11"/>
  <c r="G3" i="11"/>
  <c r="G14" i="11"/>
  <c r="G7" i="11"/>
  <c r="G29" i="11" l="1"/>
  <c r="G18" i="11"/>
  <c r="C32" i="11" s="1"/>
  <c r="D32" i="11" s="1"/>
  <c r="F25" i="2"/>
  <c r="G27" i="12"/>
  <c r="G25" i="12"/>
  <c r="G28" i="12"/>
  <c r="G24" i="12"/>
  <c r="G23" i="12"/>
  <c r="G26" i="12"/>
  <c r="G21" i="12"/>
  <c r="G22" i="12"/>
  <c r="G17" i="12"/>
  <c r="G15" i="12"/>
  <c r="G14" i="12"/>
  <c r="G10" i="12"/>
  <c r="G8" i="12"/>
  <c r="G5" i="12"/>
  <c r="G3" i="12"/>
  <c r="G2" i="12"/>
  <c r="G16" i="12"/>
  <c r="G13" i="12"/>
  <c r="G12" i="12"/>
  <c r="G11" i="12"/>
  <c r="G9" i="12"/>
  <c r="G6" i="12"/>
  <c r="G7" i="12"/>
  <c r="G4" i="12"/>
  <c r="G18" i="12" l="1"/>
  <c r="G29" i="12"/>
  <c r="G28" i="13"/>
  <c r="G27" i="13"/>
  <c r="G26" i="13"/>
  <c r="G25" i="13"/>
  <c r="G23" i="13"/>
  <c r="G24" i="13"/>
  <c r="G22" i="13"/>
  <c r="G21" i="13"/>
  <c r="G17" i="13"/>
  <c r="G16" i="13"/>
  <c r="G15" i="13"/>
  <c r="G14" i="13"/>
  <c r="G11" i="13"/>
  <c r="G13" i="13"/>
  <c r="G12" i="13"/>
  <c r="G8" i="13"/>
  <c r="G10" i="13"/>
  <c r="G7" i="13"/>
  <c r="G9" i="13"/>
  <c r="G3" i="13"/>
  <c r="G5" i="13"/>
  <c r="G6" i="13"/>
  <c r="G4" i="13"/>
  <c r="G2" i="13"/>
  <c r="C25" i="2"/>
  <c r="D25" i="2"/>
  <c r="N15" i="2"/>
  <c r="N14" i="2"/>
  <c r="N21" i="2"/>
  <c r="N9" i="2"/>
  <c r="M9" i="2"/>
  <c r="M21" i="2"/>
  <c r="M14" i="2"/>
  <c r="M15" i="2"/>
  <c r="O14" i="2" l="1"/>
  <c r="P14" i="2" s="1"/>
  <c r="O21" i="2"/>
  <c r="P21" i="2" s="1"/>
  <c r="O9" i="2"/>
  <c r="P9" i="2" s="1"/>
  <c r="C32" i="12"/>
  <c r="G29" i="13"/>
  <c r="G18" i="13"/>
  <c r="O15" i="2"/>
  <c r="P15" i="2" s="1"/>
  <c r="E25" i="2"/>
  <c r="D32" i="12" l="1"/>
  <c r="E26" i="2"/>
  <c r="L26" i="2"/>
  <c r="J26" i="2"/>
  <c r="H26" i="2"/>
  <c r="G26" i="2"/>
  <c r="F26" i="2"/>
  <c r="D26" i="2"/>
  <c r="C26" i="2"/>
  <c r="L51" i="1"/>
  <c r="L52" i="1" s="1"/>
  <c r="K51" i="1"/>
  <c r="K52" i="1" s="1"/>
  <c r="J51" i="1"/>
  <c r="J52" i="1" s="1"/>
  <c r="I51" i="1"/>
  <c r="I52" i="1" s="1"/>
  <c r="H51" i="1"/>
  <c r="H52" i="1" s="1"/>
  <c r="G51" i="1"/>
  <c r="F51" i="1"/>
  <c r="E51" i="1"/>
  <c r="D51" i="1"/>
  <c r="C51" i="1"/>
  <c r="N8" i="2"/>
  <c r="N11" i="2"/>
  <c r="N18" i="2"/>
  <c r="N10" i="2"/>
  <c r="N13" i="2"/>
  <c r="N23" i="2"/>
  <c r="N24" i="2"/>
  <c r="N3" i="2"/>
  <c r="N6" i="2"/>
  <c r="N7" i="2"/>
  <c r="N12" i="2"/>
  <c r="N16" i="2"/>
  <c r="N17" i="2"/>
  <c r="N22" i="2"/>
  <c r="N20" i="2"/>
  <c r="N5" i="2"/>
  <c r="N4" i="2"/>
  <c r="M51" i="1" l="1"/>
  <c r="N9" i="1"/>
  <c r="G29" i="15"/>
  <c r="G28" i="15"/>
  <c r="G27" i="15"/>
  <c r="G26" i="15"/>
  <c r="G25" i="15"/>
  <c r="G24" i="15"/>
  <c r="G23" i="15"/>
  <c r="G22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G19" i="15" l="1"/>
  <c r="G31" i="15"/>
  <c r="D33" i="15"/>
  <c r="G27" i="14" l="1"/>
  <c r="G26" i="14"/>
  <c r="G25" i="14"/>
  <c r="G24" i="14"/>
  <c r="G23" i="14"/>
  <c r="G22" i="14"/>
  <c r="G21" i="14"/>
  <c r="G20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2" i="14"/>
  <c r="G3" i="14"/>
  <c r="M10" i="2" l="1"/>
  <c r="O10" i="2" s="1"/>
  <c r="P10" i="2" s="1"/>
  <c r="M16" i="2"/>
  <c r="O16" i="2" s="1"/>
  <c r="P16" i="2" s="1"/>
  <c r="M22" i="2"/>
  <c r="O22" i="2" s="1"/>
  <c r="P22" i="2" s="1"/>
  <c r="M8" i="2"/>
  <c r="O8" i="2" s="1"/>
  <c r="P8" i="2" s="1"/>
  <c r="M6" i="2"/>
  <c r="O6" i="2" s="1"/>
  <c r="P6" i="2" s="1"/>
  <c r="M23" i="2"/>
  <c r="O23" i="2" s="1"/>
  <c r="P23" i="2" s="1"/>
  <c r="M18" i="2"/>
  <c r="O18" i="2" s="1"/>
  <c r="P18" i="2" s="1"/>
  <c r="M17" i="2"/>
  <c r="O17" i="2" s="1"/>
  <c r="P17" i="2" s="1"/>
  <c r="M7" i="2"/>
  <c r="O7" i="2" s="1"/>
  <c r="P7" i="2" s="1"/>
  <c r="M24" i="2"/>
  <c r="O24" i="2" s="1"/>
  <c r="P24" i="2" s="1"/>
  <c r="M4" i="2"/>
  <c r="O4" i="2" s="1"/>
  <c r="P4" i="2" s="1"/>
  <c r="M12" i="2"/>
  <c r="O12" i="2" s="1"/>
  <c r="P12" i="2" s="1"/>
  <c r="M11" i="2"/>
  <c r="O11" i="2" s="1"/>
  <c r="P11" i="2" s="1"/>
  <c r="M3" i="2"/>
  <c r="M20" i="2"/>
  <c r="O20" i="2" s="1"/>
  <c r="P20" i="2" s="1"/>
  <c r="M13" i="2"/>
  <c r="O13" i="2" s="1"/>
  <c r="P13" i="2" s="1"/>
  <c r="M5" i="2"/>
  <c r="O5" i="2" s="1"/>
  <c r="P5" i="2" s="1"/>
  <c r="G52" i="1"/>
  <c r="F52" i="1"/>
  <c r="E52" i="1"/>
  <c r="C52" i="1"/>
  <c r="M9" i="1"/>
  <c r="O9" i="1" s="1"/>
  <c r="O3" i="2" l="1"/>
  <c r="O25" i="2" s="1"/>
  <c r="M25" i="2"/>
  <c r="P9" i="1"/>
  <c r="D52" i="1"/>
  <c r="M52" i="1" s="1"/>
  <c r="P3" i="2" l="1"/>
  <c r="P25" i="2" s="1"/>
  <c r="O51" i="1"/>
  <c r="P51" i="1"/>
  <c r="C34" i="9"/>
  <c r="D34" i="9" s="1"/>
</calcChain>
</file>

<file path=xl/sharedStrings.xml><?xml version="1.0" encoding="utf-8"?>
<sst xmlns="http://schemas.openxmlformats.org/spreadsheetml/2006/main" count="409" uniqueCount="137">
  <si>
    <t>Namn</t>
  </si>
  <si>
    <t>Antal</t>
  </si>
  <si>
    <t>Snitt omg</t>
  </si>
  <si>
    <t>Snitt serie</t>
  </si>
  <si>
    <t>Bo Riström</t>
  </si>
  <si>
    <t>Jan Rönnbäck</t>
  </si>
  <si>
    <t>Tommy Andersson</t>
  </si>
  <si>
    <t>Jimmy Gustafsson</t>
  </si>
  <si>
    <t>Christer Westberg</t>
  </si>
  <si>
    <t>Roger Nyström</t>
  </si>
  <si>
    <t>Kent-Ove Andersson</t>
  </si>
  <si>
    <t>Bjarne Forsberg</t>
  </si>
  <si>
    <t>Tommy Lindvall</t>
  </si>
  <si>
    <t>Bo Dahlen</t>
  </si>
  <si>
    <t>Peder Kjellberg</t>
  </si>
  <si>
    <t>Anders Svensson</t>
  </si>
  <si>
    <t>Rolf Norling</t>
  </si>
  <si>
    <t>Bo Johansson</t>
  </si>
  <si>
    <t>Staffan Johansson</t>
  </si>
  <si>
    <t>Bertil Uggla</t>
  </si>
  <si>
    <t>Tommy Strand</t>
  </si>
  <si>
    <t>Lars-Erik Andersson</t>
  </si>
  <si>
    <t>Nils Sundberg</t>
  </si>
  <si>
    <t>Jan Sundholm</t>
  </si>
  <si>
    <t>Viljo Pääjärvi</t>
  </si>
  <si>
    <t>Lars Karlsson</t>
  </si>
  <si>
    <t>Monika Svalkvist</t>
  </si>
  <si>
    <t>Lisa Persson</t>
  </si>
  <si>
    <t>Ulla Sundberg</t>
  </si>
  <si>
    <t>Carina Bergman</t>
  </si>
  <si>
    <t>Margareta Hedman</t>
  </si>
  <si>
    <t>Inger Svensson</t>
  </si>
  <si>
    <t>Ewa Matti</t>
  </si>
  <si>
    <t>Viveka Forsberg</t>
  </si>
  <si>
    <t>Ruth Samuelsson</t>
  </si>
  <si>
    <t>Gertrud Erlandsson</t>
  </si>
  <si>
    <t>Lars Selberg</t>
  </si>
  <si>
    <t>Stefan Nilsson</t>
  </si>
  <si>
    <t>Stig Larsson</t>
  </si>
  <si>
    <t>Viveca Forsberg</t>
  </si>
  <si>
    <t>Peter Johansson</t>
  </si>
  <si>
    <t>Boden - Kiruna H 241002</t>
  </si>
  <si>
    <t>Anders Rehnström</t>
  </si>
  <si>
    <t>Ove Sunden</t>
  </si>
  <si>
    <t>Eva Dahlberg-Lindvall</t>
  </si>
  <si>
    <t>Maj.Lis Enström</t>
  </si>
  <si>
    <t>Solvei Korpinemi</t>
  </si>
  <si>
    <t>Harriet Engström</t>
  </si>
  <si>
    <t>Datum</t>
  </si>
  <si>
    <t>Poäng</t>
  </si>
  <si>
    <t>Diff</t>
  </si>
  <si>
    <t xml:space="preserve"> Boden</t>
  </si>
  <si>
    <t xml:space="preserve"> Kiruna</t>
  </si>
  <si>
    <t>Bennet Lindblom</t>
  </si>
  <si>
    <t>Gunel Snäll L</t>
  </si>
  <si>
    <t>Erling Sundberg</t>
  </si>
  <si>
    <t>Björn Anderassen</t>
  </si>
  <si>
    <t>Gösta lindgren</t>
  </si>
  <si>
    <t>P-A Öhman</t>
  </si>
  <si>
    <t>Helen Wärja</t>
  </si>
  <si>
    <t>BPBS Boden</t>
  </si>
  <si>
    <t>Diff  -7</t>
  </si>
  <si>
    <t>PBK Malmberget</t>
  </si>
  <si>
    <t>Boden - Kiruna H 241016</t>
  </si>
  <si>
    <t>VETERANTOUREN 2024-25</t>
  </si>
  <si>
    <t>Kiruna H, 2 okt</t>
  </si>
  <si>
    <t>Malmb H, 16 okt</t>
  </si>
  <si>
    <t>Ä-byn B, 13 nov</t>
  </si>
  <si>
    <t>Kalix H, 27 nov</t>
  </si>
  <si>
    <t>Luleå B, 11 dec</t>
  </si>
  <si>
    <t>Luleå H, 22 jan</t>
  </si>
  <si>
    <t>Älvsbyn H, 5 feb</t>
  </si>
  <si>
    <t>Kalix B, 19 mar</t>
  </si>
  <si>
    <t>Kiruna B, 1 apr</t>
  </si>
  <si>
    <t>Malmb B, 2 apr</t>
  </si>
  <si>
    <t>Totalt, person</t>
  </si>
  <si>
    <t>Summa</t>
  </si>
  <si>
    <t>Snitt per person</t>
  </si>
  <si>
    <t>Ola Engfors</t>
  </si>
  <si>
    <t>Sven Matti</t>
  </si>
  <si>
    <t>Jan Torsson</t>
  </si>
  <si>
    <t>Anders Renström</t>
  </si>
  <si>
    <t>Hasse Bergman</t>
  </si>
  <si>
    <t>Ingvar Carlsson</t>
  </si>
  <si>
    <t>Gunvor Strand</t>
  </si>
  <si>
    <t>Ulla-Karin Rönnbäck</t>
  </si>
  <si>
    <t>Britt-Marie Ögren</t>
  </si>
  <si>
    <t>Kerstin Sjöhom</t>
  </si>
  <si>
    <t>Stina Lundbäck</t>
  </si>
  <si>
    <t>Älvsbyn - Boden B 24113</t>
  </si>
  <si>
    <t>Älvsbyn</t>
  </si>
  <si>
    <t>Vinst</t>
  </si>
  <si>
    <t>Boden - Kalix H 241127</t>
  </si>
  <si>
    <t>Helge Andersson</t>
  </si>
  <si>
    <t>Bo Dalén</t>
  </si>
  <si>
    <t>Hasse Ljungstedt</t>
  </si>
  <si>
    <t>Björn Andreassen</t>
  </si>
  <si>
    <t>Ulf Larsson</t>
  </si>
  <si>
    <t>Kalix</t>
  </si>
  <si>
    <t>Res</t>
  </si>
  <si>
    <t>Luleå - Boden B 241211</t>
  </si>
  <si>
    <t>Jimmy Gustavsson</t>
  </si>
  <si>
    <t>Gunnel Snäll L</t>
  </si>
  <si>
    <t>Jan Thorsson</t>
  </si>
  <si>
    <t>Luleå</t>
  </si>
  <si>
    <t>Solveig Korpeniemi</t>
  </si>
  <si>
    <t>Ove Sundén</t>
  </si>
  <si>
    <t>Boden - Luleå H 250122</t>
  </si>
  <si>
    <t>Gösta Lindgren</t>
  </si>
  <si>
    <t>Eva Dahlberg Lindvall</t>
  </si>
  <si>
    <t>Olof Lundqvist</t>
  </si>
  <si>
    <t>Jan-Olof Wikström</t>
  </si>
  <si>
    <t>Bitte Ögren</t>
  </si>
  <si>
    <t>Paul Svalkvist</t>
  </si>
  <si>
    <t>Hans Ljungstedt</t>
  </si>
  <si>
    <t>Maj-Lis Enström</t>
  </si>
  <si>
    <t>Bo Dahlén</t>
  </si>
  <si>
    <t>Boden - Älvsbyn H 250205</t>
  </si>
  <si>
    <t>Hans Bergman</t>
  </si>
  <si>
    <t>Eva Matti</t>
  </si>
  <si>
    <t>Sune Hallström</t>
  </si>
  <si>
    <t>Sture Granberg</t>
  </si>
  <si>
    <t>Solveig Korpiniemi</t>
  </si>
  <si>
    <t>Lotta Lindblom</t>
  </si>
  <si>
    <t>Gunnel Snäll Lidberg</t>
  </si>
  <si>
    <t>Kalix - Boden B 250319</t>
  </si>
  <si>
    <t>Bo-Göran Skarpsvärd</t>
  </si>
  <si>
    <t>Lotta Lindbom</t>
  </si>
  <si>
    <t>Gertrud Erlansson</t>
  </si>
  <si>
    <t>Gunnel Snell Lidberg</t>
  </si>
  <si>
    <t>Kiruna - Boden B 250401</t>
  </si>
  <si>
    <t>Kiruna</t>
  </si>
  <si>
    <t>Malmberget - Boden B 250402</t>
  </si>
  <si>
    <t>Malmberget</t>
  </si>
  <si>
    <t xml:space="preserve">Ola E/Sven Matti </t>
  </si>
  <si>
    <t>Gunnel Snell-Lidberg</t>
  </si>
  <si>
    <t>Placerad sist då 2 st spelade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</si>
</sst>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ourier New"/>
      <family val="3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5" xfId="0" applyFont="1" applyFill="1" applyBorder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1" fontId="4" fillId="0" borderId="2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7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2" borderId="1" xfId="0" applyFont="1" applyFill="1" applyBorder="1"/>
    <xf numFmtId="3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5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648575" y="61626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C54C023-E96E-46F8-B103-4EE62B6F70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82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03739CC-63A4-4A21-8372-59D3C7D086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383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7620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75A04D3-6DD6-485B-B62C-385CD1FA6DD2}"/>
            </a:ext>
          </a:extLst>
        </xdr:cNvPr>
        <xdr:cNvSpPr>
          <a:spLocks noChangeAspect="1" noChangeArrowheads="1"/>
        </xdr:cNvSpPr>
      </xdr:nvSpPr>
      <xdr:spPr bwMode="auto">
        <a:xfrm>
          <a:off x="693420" y="120777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9B0C5C3-5572-4C4A-9D18-088108CD56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012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088B392-4715-4085-911E-83A6DE7D12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0022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7E2D848-C75D-4EF1-89D7-0BBE1CB008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382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530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4C30D47-37B1-461E-9FF8-6B012FA1222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7F29AB6-C50E-4FAD-9043-EB1999348F52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0DE2E17-6B3B-4CA9-9591-C2A6E936110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980A1F-0896-4686-819B-E2088CA5007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83820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9FB44F0-B884-48FE-92B7-831C5400D6CB}"/>
            </a:ext>
          </a:extLst>
        </xdr:cNvPr>
        <xdr:cNvSpPr>
          <a:spLocks noChangeAspect="1" noChangeArrowheads="1"/>
        </xdr:cNvSpPr>
      </xdr:nvSpPr>
      <xdr:spPr bwMode="auto">
        <a:xfrm>
          <a:off x="637984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2980987-9020-46C6-8858-B62FD815632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106108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36B7A77-7EE7-49FC-A089-9991AA6FC4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816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A44D0B-D966-45B0-98AC-AF1A0D7DE3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815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B8A11F4-4AC6-42C8-BBA2-744CA8985D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4006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71C8542-2558-416E-9A50-5AC29C9E24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80072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1104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7620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7060" y="156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39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7048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095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83820</xdr:colOff>
      <xdr:row>20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7048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439275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D325A3D-CEFC-4E93-B19B-F324F14199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AC62FA6-55E0-48E8-955C-E874BA4E27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C87E082-5DC8-49CE-9D31-876CA90F9D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9268496-9D72-4B4A-A637-C43CE5B3B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83820</xdr:colOff>
      <xdr:row>20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0C9ACB6-C18A-4D4C-A1A6-6D12974C8553}"/>
            </a:ext>
          </a:extLst>
        </xdr:cNvPr>
        <xdr:cNvSpPr>
          <a:spLocks noChangeAspect="1" noChangeArrowheads="1"/>
        </xdr:cNvSpPr>
      </xdr:nvSpPr>
      <xdr:spPr bwMode="auto">
        <a:xfrm>
          <a:off x="69342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DB9A07-6FA1-4E80-BFC6-27D12D47C6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5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9B45845-BE71-4DB7-ACBB-6DB0DA7733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530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82FBC0E-A524-4E70-AB79-82B767CD9D53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6</xdr:row>
      <xdr:rowOff>7620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" y="1379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7620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2A3E9B1-04ED-4503-B038-7F5BCF9E281E}"/>
            </a:ext>
          </a:extLst>
        </xdr:cNvPr>
        <xdr:cNvSpPr>
          <a:spLocks noChangeAspect="1" noChangeArrowheads="1"/>
        </xdr:cNvSpPr>
      </xdr:nvSpPr>
      <xdr:spPr bwMode="auto">
        <a:xfrm>
          <a:off x="693420" y="121729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671D1D4-9B95-4972-80CF-9001DF9FF6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004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765A5D2-AD96-4843-BB68-6F695D9BEE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9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79ADC48-3B4E-4F1E-87C5-1AE60A2D01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097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B47CFDF-5110-494A-A2DC-AE932E5D9C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91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B5F6EFB4-243B-4851-8520-E0C567EAFE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9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workbookViewId="0">
      <pane ySplit="2" topLeftCell="A23" activePane="bottomLeft" state="frozen"/>
      <selection pane="bottomLeft" activeCell="R47" sqref="R47"/>
    </sheetView>
  </sheetViews>
  <sheetFormatPr defaultColWidth="6.7109375" defaultRowHeight="15" x14ac:dyDescent="0.25"/>
  <cols>
    <col min="1" max="1" width="4.85546875" customWidth="1"/>
    <col min="2" max="2" width="24.42578125" customWidth="1"/>
    <col min="3" max="3" width="5.28515625" bestFit="1" customWidth="1"/>
    <col min="4" max="4" width="5.7109375" bestFit="1" customWidth="1"/>
    <col min="5" max="6" width="5.28515625" bestFit="1" customWidth="1"/>
    <col min="7" max="7" width="5.5703125" style="2" customWidth="1"/>
    <col min="8" max="8" width="5.5703125" customWidth="1"/>
    <col min="9" max="9" width="4.42578125" bestFit="1" customWidth="1"/>
    <col min="10" max="12" width="5.28515625" bestFit="1" customWidth="1"/>
    <col min="13" max="13" width="6.140625" bestFit="1" customWidth="1"/>
    <col min="14" max="14" width="3.28515625" bestFit="1" customWidth="1"/>
    <col min="15" max="16" width="4" bestFit="1" customWidth="1"/>
    <col min="18" max="18" width="22.140625" bestFit="1" customWidth="1"/>
  </cols>
  <sheetData>
    <row r="1" spans="1:19" ht="18.75" x14ac:dyDescent="0.3">
      <c r="B1" s="1" t="s">
        <v>64</v>
      </c>
      <c r="M1" s="2"/>
      <c r="N1" s="2"/>
      <c r="O1" s="2"/>
      <c r="P1" s="2"/>
    </row>
    <row r="2" spans="1:19" ht="72.75" customHeight="1" x14ac:dyDescent="0.25">
      <c r="B2" t="s">
        <v>0</v>
      </c>
      <c r="C2" s="28" t="s">
        <v>65</v>
      </c>
      <c r="D2" s="28" t="s">
        <v>66</v>
      </c>
      <c r="E2" s="28" t="s">
        <v>67</v>
      </c>
      <c r="F2" s="28" t="s">
        <v>68</v>
      </c>
      <c r="G2" s="28" t="s">
        <v>69</v>
      </c>
      <c r="H2" s="28" t="s">
        <v>70</v>
      </c>
      <c r="I2" s="28" t="s">
        <v>71</v>
      </c>
      <c r="J2" s="28" t="s">
        <v>72</v>
      </c>
      <c r="K2" s="28" t="s">
        <v>73</v>
      </c>
      <c r="L2" s="28" t="s">
        <v>74</v>
      </c>
      <c r="M2" s="29" t="s">
        <v>75</v>
      </c>
      <c r="N2" s="29" t="s">
        <v>1</v>
      </c>
      <c r="O2" s="29" t="s">
        <v>77</v>
      </c>
      <c r="P2" s="29" t="s">
        <v>3</v>
      </c>
    </row>
    <row r="3" spans="1:19" ht="15.75" x14ac:dyDescent="0.25">
      <c r="A3">
        <v>1</v>
      </c>
      <c r="B3" s="3" t="s">
        <v>4</v>
      </c>
      <c r="C3" s="4">
        <v>812</v>
      </c>
      <c r="D3" s="4"/>
      <c r="E3" s="4"/>
      <c r="F3" s="4"/>
      <c r="G3" s="4">
        <v>791</v>
      </c>
      <c r="H3" s="4">
        <v>941</v>
      </c>
      <c r="I3" s="4"/>
      <c r="J3" s="4"/>
      <c r="K3" s="4"/>
      <c r="L3" s="31"/>
      <c r="M3" s="4">
        <f>SUM(C3:L3)</f>
        <v>2544</v>
      </c>
      <c r="N3" s="4">
        <f>COUNTA(C3:L3)</f>
        <v>3</v>
      </c>
      <c r="O3" s="5">
        <f>M3/N3</f>
        <v>848</v>
      </c>
      <c r="P3" s="5">
        <f>O3/4</f>
        <v>212</v>
      </c>
    </row>
    <row r="4" spans="1:19" ht="15.75" x14ac:dyDescent="0.25">
      <c r="A4">
        <v>2</v>
      </c>
      <c r="B4" s="3" t="s">
        <v>5</v>
      </c>
      <c r="C4" s="4"/>
      <c r="D4" s="4">
        <v>793</v>
      </c>
      <c r="E4" s="4"/>
      <c r="F4" s="4">
        <v>810</v>
      </c>
      <c r="G4" s="4">
        <v>859</v>
      </c>
      <c r="H4" s="4"/>
      <c r="I4" s="4"/>
      <c r="J4" s="4"/>
      <c r="K4" s="4">
        <v>871</v>
      </c>
      <c r="L4" s="31">
        <v>769</v>
      </c>
      <c r="M4" s="4">
        <f>SUM(C4:L4)</f>
        <v>4102</v>
      </c>
      <c r="N4" s="4">
        <f>COUNTA(C4:L4)</f>
        <v>5</v>
      </c>
      <c r="O4" s="5">
        <f>M4/N4</f>
        <v>820.4</v>
      </c>
      <c r="P4" s="5">
        <f>O4/4</f>
        <v>205.1</v>
      </c>
      <c r="R4" s="6" t="s">
        <v>8</v>
      </c>
      <c r="S4" s="10">
        <v>779</v>
      </c>
    </row>
    <row r="5" spans="1:19" ht="15.75" x14ac:dyDescent="0.25">
      <c r="A5">
        <v>3</v>
      </c>
      <c r="B5" s="6" t="s">
        <v>113</v>
      </c>
      <c r="C5" s="4"/>
      <c r="D5" s="4"/>
      <c r="E5" s="4"/>
      <c r="F5" s="4"/>
      <c r="G5" s="4"/>
      <c r="H5" s="4">
        <v>770</v>
      </c>
      <c r="I5" s="4"/>
      <c r="J5" s="4">
        <v>809</v>
      </c>
      <c r="K5" s="4">
        <v>796</v>
      </c>
      <c r="L5" s="31">
        <v>746</v>
      </c>
      <c r="M5" s="4">
        <f>SUM(C5:L5)</f>
        <v>3121</v>
      </c>
      <c r="N5" s="4">
        <f>COUNTA(C5:L5)</f>
        <v>4</v>
      </c>
      <c r="O5" s="5">
        <f>M5/N5</f>
        <v>780.25</v>
      </c>
      <c r="P5" s="5">
        <f>O5/4</f>
        <v>195.0625</v>
      </c>
      <c r="R5" s="6" t="s">
        <v>5</v>
      </c>
      <c r="S5" s="10">
        <v>769</v>
      </c>
    </row>
    <row r="6" spans="1:19" ht="15.75" x14ac:dyDescent="0.25">
      <c r="A6">
        <v>4</v>
      </c>
      <c r="B6" s="6" t="s">
        <v>83</v>
      </c>
      <c r="C6" s="4"/>
      <c r="D6" s="4"/>
      <c r="E6" s="4">
        <v>753</v>
      </c>
      <c r="F6" s="4">
        <v>767</v>
      </c>
      <c r="G6" s="4"/>
      <c r="H6" s="4">
        <v>822</v>
      </c>
      <c r="I6" s="4"/>
      <c r="J6" s="4">
        <v>770</v>
      </c>
      <c r="K6" s="4"/>
      <c r="L6" s="31"/>
      <c r="M6" s="4">
        <f>SUM(C6:L6)</f>
        <v>3112</v>
      </c>
      <c r="N6" s="4">
        <f>COUNTA(C6:L6)</f>
        <v>4</v>
      </c>
      <c r="O6" s="5">
        <f>M6/N6</f>
        <v>778</v>
      </c>
      <c r="P6" s="5">
        <f>O6/4</f>
        <v>194.5</v>
      </c>
      <c r="R6" s="6" t="s">
        <v>113</v>
      </c>
      <c r="S6" s="10">
        <v>746</v>
      </c>
    </row>
    <row r="7" spans="1:19" ht="15.75" x14ac:dyDescent="0.25">
      <c r="A7">
        <v>5</v>
      </c>
      <c r="B7" s="3" t="s">
        <v>10</v>
      </c>
      <c r="C7" s="4">
        <v>756</v>
      </c>
      <c r="D7" s="4"/>
      <c r="E7" s="4">
        <v>804</v>
      </c>
      <c r="F7" s="4"/>
      <c r="G7" s="4"/>
      <c r="H7" s="4"/>
      <c r="I7" s="4">
        <v>754</v>
      </c>
      <c r="J7" s="4"/>
      <c r="K7" s="4"/>
      <c r="L7" s="31"/>
      <c r="M7" s="4">
        <f>SUM(C7:L7)</f>
        <v>2314</v>
      </c>
      <c r="N7" s="4">
        <f>COUNTA(C7:L7)</f>
        <v>3</v>
      </c>
      <c r="O7" s="5">
        <f>M7/N7</f>
        <v>771.33333333333337</v>
      </c>
      <c r="P7" s="5">
        <f>O7/4</f>
        <v>192.83333333333334</v>
      </c>
      <c r="R7" s="6" t="s">
        <v>7</v>
      </c>
      <c r="S7" s="10">
        <v>728</v>
      </c>
    </row>
    <row r="8" spans="1:19" ht="15.75" x14ac:dyDescent="0.25">
      <c r="A8">
        <v>6</v>
      </c>
      <c r="B8" s="6" t="s">
        <v>8</v>
      </c>
      <c r="C8" s="4">
        <v>744</v>
      </c>
      <c r="D8" s="4"/>
      <c r="E8" s="4">
        <v>676</v>
      </c>
      <c r="F8" s="4"/>
      <c r="G8" s="4"/>
      <c r="H8" s="4"/>
      <c r="I8" s="4">
        <v>775</v>
      </c>
      <c r="J8" s="4">
        <v>792</v>
      </c>
      <c r="K8" s="4">
        <v>767</v>
      </c>
      <c r="L8" s="31">
        <v>779</v>
      </c>
      <c r="M8" s="4">
        <f>SUM(C8:L8)</f>
        <v>4533</v>
      </c>
      <c r="N8" s="4">
        <f>COUNTA(C8:L8)</f>
        <v>6</v>
      </c>
      <c r="O8" s="5">
        <f>M8/N8</f>
        <v>755.5</v>
      </c>
      <c r="P8" s="5">
        <f>O8/4</f>
        <v>188.875</v>
      </c>
      <c r="R8" s="6" t="s">
        <v>37</v>
      </c>
      <c r="S8" s="10">
        <v>723</v>
      </c>
    </row>
    <row r="9" spans="1:19" ht="15.75" x14ac:dyDescent="0.25">
      <c r="A9">
        <v>7</v>
      </c>
      <c r="B9" s="6" t="s">
        <v>7</v>
      </c>
      <c r="C9" s="4">
        <v>872</v>
      </c>
      <c r="D9" s="4"/>
      <c r="E9" s="4"/>
      <c r="F9" s="4"/>
      <c r="G9" s="4">
        <v>672</v>
      </c>
      <c r="H9" s="4"/>
      <c r="I9" s="4"/>
      <c r="J9" s="4"/>
      <c r="K9" s="4">
        <v>749</v>
      </c>
      <c r="L9" s="31">
        <v>728</v>
      </c>
      <c r="M9" s="4">
        <f>SUM(C9:L9)</f>
        <v>3021</v>
      </c>
      <c r="N9" s="4">
        <f>COUNTA(C9:L9)</f>
        <v>4</v>
      </c>
      <c r="O9" s="5">
        <f>M9/N9</f>
        <v>755.25</v>
      </c>
      <c r="P9" s="5">
        <f>O9/4</f>
        <v>188.8125</v>
      </c>
      <c r="R9" s="6" t="s">
        <v>55</v>
      </c>
      <c r="S9" s="10">
        <v>713</v>
      </c>
    </row>
    <row r="10" spans="1:19" ht="15.75" x14ac:dyDescent="0.25">
      <c r="A10">
        <v>8</v>
      </c>
      <c r="B10" s="3" t="s">
        <v>6</v>
      </c>
      <c r="C10" s="4"/>
      <c r="D10" s="4">
        <v>665</v>
      </c>
      <c r="E10" s="4"/>
      <c r="F10" s="4">
        <v>717</v>
      </c>
      <c r="G10" s="4">
        <v>765</v>
      </c>
      <c r="H10" s="4">
        <v>832</v>
      </c>
      <c r="I10" s="4"/>
      <c r="J10" s="4"/>
      <c r="K10" s="4"/>
      <c r="L10" s="31"/>
      <c r="M10" s="4">
        <f>SUM(C10:L10)</f>
        <v>2979</v>
      </c>
      <c r="N10" s="4">
        <f>COUNTA(C10:L10)</f>
        <v>4</v>
      </c>
      <c r="O10" s="5">
        <f>M10/N10</f>
        <v>744.75</v>
      </c>
      <c r="P10" s="5">
        <f>O10/4</f>
        <v>186.1875</v>
      </c>
      <c r="R10" s="6" t="s">
        <v>14</v>
      </c>
      <c r="S10" s="10">
        <v>708</v>
      </c>
    </row>
    <row r="11" spans="1:19" ht="15.75" x14ac:dyDescent="0.25">
      <c r="A11">
        <v>9</v>
      </c>
      <c r="B11" s="3" t="s">
        <v>19</v>
      </c>
      <c r="C11" s="4"/>
      <c r="D11" s="4">
        <v>753</v>
      </c>
      <c r="E11" s="4"/>
      <c r="F11" s="4">
        <v>681</v>
      </c>
      <c r="G11" s="4"/>
      <c r="H11" s="4">
        <v>800</v>
      </c>
      <c r="I11" s="4"/>
      <c r="J11" s="4"/>
      <c r="K11" s="4"/>
      <c r="L11" s="31"/>
      <c r="M11" s="4">
        <f>SUM(C11:L11)</f>
        <v>2234</v>
      </c>
      <c r="N11" s="4">
        <f>COUNTA(C11:L11)</f>
        <v>3</v>
      </c>
      <c r="O11" s="5">
        <f>M11/N11</f>
        <v>744.66666666666663</v>
      </c>
      <c r="P11" s="5">
        <f>O11/4</f>
        <v>186.16666666666666</v>
      </c>
      <c r="R11" s="6" t="s">
        <v>78</v>
      </c>
      <c r="S11" s="10">
        <v>705</v>
      </c>
    </row>
    <row r="12" spans="1:19" ht="15.75" x14ac:dyDescent="0.25">
      <c r="A12">
        <v>10</v>
      </c>
      <c r="B12" s="3" t="s">
        <v>14</v>
      </c>
      <c r="C12" s="4"/>
      <c r="D12" s="4">
        <v>821</v>
      </c>
      <c r="E12" s="4"/>
      <c r="F12" s="4"/>
      <c r="G12" s="4">
        <v>718</v>
      </c>
      <c r="H12" s="4"/>
      <c r="I12" s="4">
        <v>702</v>
      </c>
      <c r="J12" s="4"/>
      <c r="K12" s="4">
        <v>748</v>
      </c>
      <c r="L12" s="31">
        <v>708</v>
      </c>
      <c r="M12" s="4">
        <f>SUM(C12:L12)</f>
        <v>3697</v>
      </c>
      <c r="N12" s="4">
        <f>COUNTA(C12:L12)</f>
        <v>5</v>
      </c>
      <c r="O12" s="5">
        <f>M12/N12</f>
        <v>739.4</v>
      </c>
      <c r="P12" s="5">
        <f>O12/4</f>
        <v>184.85</v>
      </c>
      <c r="R12" s="6" t="s">
        <v>134</v>
      </c>
      <c r="S12" s="10">
        <v>695</v>
      </c>
    </row>
    <row r="13" spans="1:19" ht="15.75" x14ac:dyDescent="0.25">
      <c r="A13">
        <v>11</v>
      </c>
      <c r="B13" s="3" t="s">
        <v>37</v>
      </c>
      <c r="C13" s="4">
        <v>795</v>
      </c>
      <c r="D13" s="4"/>
      <c r="E13" s="4"/>
      <c r="F13" s="4">
        <v>802</v>
      </c>
      <c r="G13" s="4">
        <v>639</v>
      </c>
      <c r="H13" s="4">
        <v>629</v>
      </c>
      <c r="I13" s="4"/>
      <c r="J13" s="4"/>
      <c r="K13" s="4">
        <v>748</v>
      </c>
      <c r="L13" s="31">
        <v>723</v>
      </c>
      <c r="M13" s="4">
        <f>SUM(C13:L13)</f>
        <v>4336</v>
      </c>
      <c r="N13" s="4">
        <f>COUNTA(C13:L13)</f>
        <v>6</v>
      </c>
      <c r="O13" s="5">
        <f>M13/N13</f>
        <v>722.66666666666663</v>
      </c>
      <c r="P13" s="5">
        <f>O13/4</f>
        <v>180.66666666666666</v>
      </c>
      <c r="R13" s="6" t="s">
        <v>53</v>
      </c>
      <c r="S13" s="10">
        <v>692</v>
      </c>
    </row>
    <row r="14" spans="1:19" ht="15.75" x14ac:dyDescent="0.25">
      <c r="A14">
        <v>12</v>
      </c>
      <c r="B14" s="3" t="s">
        <v>38</v>
      </c>
      <c r="C14" s="4"/>
      <c r="D14" s="4">
        <v>772</v>
      </c>
      <c r="E14" s="4"/>
      <c r="F14" s="4"/>
      <c r="G14" s="4"/>
      <c r="H14" s="4">
        <v>669</v>
      </c>
      <c r="I14" s="4"/>
      <c r="J14" s="4"/>
      <c r="K14" s="4"/>
      <c r="L14" s="31"/>
      <c r="M14" s="4">
        <f>SUM(C14:L14)</f>
        <v>1441</v>
      </c>
      <c r="N14" s="4">
        <f>COUNTA(C14:L14)</f>
        <v>2</v>
      </c>
      <c r="O14" s="5">
        <f>M14/N14</f>
        <v>720.5</v>
      </c>
      <c r="P14" s="5">
        <f>O14/4</f>
        <v>180.125</v>
      </c>
      <c r="R14" s="6" t="s">
        <v>79</v>
      </c>
      <c r="S14" s="10">
        <v>670</v>
      </c>
    </row>
    <row r="15" spans="1:19" ht="15.75" x14ac:dyDescent="0.25">
      <c r="A15">
        <v>13</v>
      </c>
      <c r="B15" s="6" t="s">
        <v>78</v>
      </c>
      <c r="C15" s="4"/>
      <c r="D15" s="4"/>
      <c r="E15" s="4">
        <v>735</v>
      </c>
      <c r="F15" s="4"/>
      <c r="G15" s="4">
        <v>753</v>
      </c>
      <c r="H15" s="4"/>
      <c r="I15" s="4"/>
      <c r="J15" s="4">
        <v>671</v>
      </c>
      <c r="K15" s="4">
        <v>735</v>
      </c>
      <c r="L15" s="31">
        <v>705</v>
      </c>
      <c r="M15" s="4">
        <f>SUM(C15:L15)</f>
        <v>3599</v>
      </c>
      <c r="N15" s="4">
        <f>COUNTA(C15:L15)</f>
        <v>5</v>
      </c>
      <c r="O15" s="5">
        <f>M15/N15</f>
        <v>719.8</v>
      </c>
      <c r="P15" s="5">
        <f>O15/4</f>
        <v>179.95</v>
      </c>
      <c r="R15" s="6" t="s">
        <v>118</v>
      </c>
      <c r="S15" s="10">
        <v>648</v>
      </c>
    </row>
    <row r="16" spans="1:19" ht="15.75" x14ac:dyDescent="0.25">
      <c r="A16">
        <v>14</v>
      </c>
      <c r="B16" s="3" t="s">
        <v>95</v>
      </c>
      <c r="C16" s="4"/>
      <c r="D16" s="4"/>
      <c r="E16" s="4"/>
      <c r="F16" s="4">
        <v>686</v>
      </c>
      <c r="G16" s="4"/>
      <c r="H16" s="4">
        <v>740</v>
      </c>
      <c r="I16" s="4"/>
      <c r="J16" s="4">
        <v>711</v>
      </c>
      <c r="K16" s="4"/>
      <c r="L16" s="31"/>
      <c r="M16" s="4">
        <f>SUM(C16:L16)</f>
        <v>2137</v>
      </c>
      <c r="N16" s="4">
        <f>COUNTA(C16:L16)</f>
        <v>3</v>
      </c>
      <c r="O16" s="5">
        <f>M16/N16</f>
        <v>712.33333333333337</v>
      </c>
      <c r="P16" s="5">
        <f>O16/4</f>
        <v>178.08333333333334</v>
      </c>
      <c r="R16" s="6" t="s">
        <v>23</v>
      </c>
      <c r="S16" s="10">
        <v>616</v>
      </c>
    </row>
    <row r="17" spans="1:19" ht="15.75" x14ac:dyDescent="0.25">
      <c r="A17">
        <v>15</v>
      </c>
      <c r="B17" s="3" t="s">
        <v>53</v>
      </c>
      <c r="C17" s="4"/>
      <c r="D17" s="4">
        <v>760</v>
      </c>
      <c r="E17" s="4"/>
      <c r="F17" s="4">
        <v>658</v>
      </c>
      <c r="G17" s="4"/>
      <c r="H17" s="4"/>
      <c r="I17" s="4">
        <v>657</v>
      </c>
      <c r="J17" s="4"/>
      <c r="K17" s="4">
        <v>765</v>
      </c>
      <c r="L17" s="31">
        <v>692</v>
      </c>
      <c r="M17" s="4">
        <f>SUM(C17:L17)</f>
        <v>3532</v>
      </c>
      <c r="N17" s="4">
        <f>COUNTA(C17:L17)</f>
        <v>5</v>
      </c>
      <c r="O17" s="5">
        <f>M17/N17</f>
        <v>706.4</v>
      </c>
      <c r="P17" s="5">
        <f>O17/4</f>
        <v>176.6</v>
      </c>
      <c r="R17" s="6" t="s">
        <v>20</v>
      </c>
      <c r="S17" s="10">
        <v>606</v>
      </c>
    </row>
    <row r="18" spans="1:19" ht="15.75" x14ac:dyDescent="0.25">
      <c r="A18">
        <v>16</v>
      </c>
      <c r="B18" s="39" t="s">
        <v>16</v>
      </c>
      <c r="C18" s="4">
        <v>680</v>
      </c>
      <c r="D18" s="4"/>
      <c r="E18" s="4">
        <v>758</v>
      </c>
      <c r="F18" s="4"/>
      <c r="G18" s="4">
        <v>675</v>
      </c>
      <c r="H18" s="4"/>
      <c r="I18" s="4"/>
      <c r="J18" s="4"/>
      <c r="K18" s="4"/>
      <c r="L18" s="31"/>
      <c r="M18" s="4">
        <f>SUM(C18:L18)</f>
        <v>2113</v>
      </c>
      <c r="N18" s="4">
        <f>COUNTA(C18:L18)</f>
        <v>3</v>
      </c>
      <c r="O18" s="5">
        <f>M18/N18</f>
        <v>704.33333333333337</v>
      </c>
      <c r="P18" s="5">
        <f>O18/4</f>
        <v>176.08333333333334</v>
      </c>
      <c r="R18" s="6" t="s">
        <v>126</v>
      </c>
      <c r="S18" s="10">
        <v>602</v>
      </c>
    </row>
    <row r="19" spans="1:19" ht="15.75" x14ac:dyDescent="0.25">
      <c r="A19">
        <v>17</v>
      </c>
      <c r="B19" s="3" t="s">
        <v>43</v>
      </c>
      <c r="C19" s="4">
        <v>669</v>
      </c>
      <c r="D19" s="4"/>
      <c r="E19" s="4">
        <v>688</v>
      </c>
      <c r="F19" s="4"/>
      <c r="G19" s="4">
        <v>761</v>
      </c>
      <c r="H19" s="4"/>
      <c r="I19" s="4"/>
      <c r="J19" s="4">
        <v>698</v>
      </c>
      <c r="K19" s="4"/>
      <c r="L19" s="31"/>
      <c r="M19" s="4">
        <f>SUM(C19:L19)</f>
        <v>2816</v>
      </c>
      <c r="N19" s="4">
        <f>COUNTA(C19:L19)</f>
        <v>4</v>
      </c>
      <c r="O19" s="5">
        <f>M19/N19</f>
        <v>704</v>
      </c>
      <c r="P19" s="5">
        <f>O19/4</f>
        <v>176</v>
      </c>
      <c r="R19" s="6" t="s">
        <v>12</v>
      </c>
      <c r="S19" s="10">
        <v>575</v>
      </c>
    </row>
    <row r="20" spans="1:19" ht="15.75" x14ac:dyDescent="0.25">
      <c r="A20">
        <v>18</v>
      </c>
      <c r="B20" s="3" t="s">
        <v>9</v>
      </c>
      <c r="C20" s="4"/>
      <c r="D20" s="4">
        <v>697</v>
      </c>
      <c r="E20" s="4">
        <v>743</v>
      </c>
      <c r="F20" s="4"/>
      <c r="G20" s="4">
        <v>653</v>
      </c>
      <c r="H20" s="4"/>
      <c r="I20" s="4"/>
      <c r="J20" s="4"/>
      <c r="K20" s="4"/>
      <c r="L20" s="31"/>
      <c r="M20" s="4">
        <f>SUM(C20:L20)</f>
        <v>2093</v>
      </c>
      <c r="N20" s="4">
        <f>COUNTA(C20:L20)</f>
        <v>3</v>
      </c>
      <c r="O20" s="5">
        <f>M20/N20</f>
        <v>697.66666666666663</v>
      </c>
      <c r="P20" s="5">
        <f>O20/4</f>
        <v>174.41666666666666</v>
      </c>
      <c r="S20" s="45">
        <f>SUM(S4:S19)</f>
        <v>10975</v>
      </c>
    </row>
    <row r="21" spans="1:19" ht="15.75" x14ac:dyDescent="0.25">
      <c r="A21">
        <v>19</v>
      </c>
      <c r="B21" s="3" t="s">
        <v>56</v>
      </c>
      <c r="C21" s="4"/>
      <c r="D21" s="4">
        <v>779</v>
      </c>
      <c r="E21" s="4"/>
      <c r="F21" s="4">
        <v>715</v>
      </c>
      <c r="G21" s="4">
        <v>614</v>
      </c>
      <c r="H21" s="4"/>
      <c r="I21" s="4"/>
      <c r="J21" s="4">
        <v>670</v>
      </c>
      <c r="K21" s="4"/>
      <c r="L21" s="31"/>
      <c r="M21" s="4">
        <f>SUM(C21:L21)</f>
        <v>2778</v>
      </c>
      <c r="N21" s="4">
        <f>COUNTA(C21:L21)</f>
        <v>4</v>
      </c>
      <c r="O21" s="5">
        <f>M21/N21</f>
        <v>694.5</v>
      </c>
      <c r="P21" s="5">
        <f>O21/4</f>
        <v>173.625</v>
      </c>
    </row>
    <row r="22" spans="1:19" ht="15.75" x14ac:dyDescent="0.25">
      <c r="A22">
        <v>20</v>
      </c>
      <c r="B22" s="3" t="s">
        <v>55</v>
      </c>
      <c r="C22" s="4"/>
      <c r="D22" s="4">
        <v>614</v>
      </c>
      <c r="E22" s="4"/>
      <c r="F22" s="4">
        <v>696</v>
      </c>
      <c r="G22" s="4"/>
      <c r="H22" s="4">
        <v>773</v>
      </c>
      <c r="I22" s="4"/>
      <c r="J22" s="4"/>
      <c r="K22" s="4">
        <v>669</v>
      </c>
      <c r="L22" s="31">
        <v>713</v>
      </c>
      <c r="M22" s="4">
        <f>SUM(C22:L22)</f>
        <v>3465</v>
      </c>
      <c r="N22" s="4">
        <f>COUNTA(C22:L22)</f>
        <v>5</v>
      </c>
      <c r="O22" s="5">
        <f>M22/N22</f>
        <v>693</v>
      </c>
      <c r="P22" s="5">
        <f>O22/4</f>
        <v>173.25</v>
      </c>
    </row>
    <row r="23" spans="1:19" ht="15.75" x14ac:dyDescent="0.25">
      <c r="A23">
        <v>21</v>
      </c>
      <c r="B23" s="3" t="s">
        <v>12</v>
      </c>
      <c r="C23" s="4"/>
      <c r="D23" s="4">
        <v>738</v>
      </c>
      <c r="E23" s="4"/>
      <c r="F23" s="4">
        <v>781</v>
      </c>
      <c r="G23" s="4"/>
      <c r="H23" s="4">
        <v>692</v>
      </c>
      <c r="I23" s="4"/>
      <c r="J23" s="4"/>
      <c r="K23" s="4">
        <v>677</v>
      </c>
      <c r="L23" s="31">
        <v>575</v>
      </c>
      <c r="M23" s="4">
        <f>SUM(C23:L23)</f>
        <v>3463</v>
      </c>
      <c r="N23" s="4">
        <f>COUNTA(C23:L23)</f>
        <v>5</v>
      </c>
      <c r="O23" s="5">
        <f>M23/N23</f>
        <v>692.6</v>
      </c>
      <c r="P23" s="5">
        <f>O23/4</f>
        <v>173.15</v>
      </c>
    </row>
    <row r="24" spans="1:19" ht="15.75" x14ac:dyDescent="0.25">
      <c r="A24">
        <v>22</v>
      </c>
      <c r="B24" s="3" t="s">
        <v>93</v>
      </c>
      <c r="C24" s="4"/>
      <c r="D24" s="4"/>
      <c r="E24" s="4"/>
      <c r="F24" s="4">
        <v>704</v>
      </c>
      <c r="G24" s="4">
        <v>640</v>
      </c>
      <c r="H24" s="4"/>
      <c r="I24" s="4">
        <v>720</v>
      </c>
      <c r="J24" s="4"/>
      <c r="K24" s="4"/>
      <c r="L24" s="31"/>
      <c r="M24" s="4">
        <f>SUM(C24:L24)</f>
        <v>2064</v>
      </c>
      <c r="N24" s="4">
        <f>COUNTA(C24:L24)</f>
        <v>3</v>
      </c>
      <c r="O24" s="5">
        <f>M24/N24</f>
        <v>688</v>
      </c>
      <c r="P24" s="5">
        <f>O24/4</f>
        <v>172</v>
      </c>
    </row>
    <row r="25" spans="1:19" ht="15.75" x14ac:dyDescent="0.25">
      <c r="A25">
        <v>23</v>
      </c>
      <c r="B25" s="6" t="s">
        <v>82</v>
      </c>
      <c r="C25" s="4"/>
      <c r="D25" s="4"/>
      <c r="E25" s="4">
        <v>673</v>
      </c>
      <c r="F25" s="4"/>
      <c r="G25" s="4">
        <v>682</v>
      </c>
      <c r="H25" s="4"/>
      <c r="I25" s="4">
        <v>714</v>
      </c>
      <c r="J25" s="4"/>
      <c r="K25" s="4">
        <v>699</v>
      </c>
      <c r="L25" s="31">
        <v>648</v>
      </c>
      <c r="M25" s="4">
        <f>SUM(C25:L25)</f>
        <v>3416</v>
      </c>
      <c r="N25" s="4">
        <f>COUNTA(C25:L25)</f>
        <v>5</v>
      </c>
      <c r="O25" s="5">
        <f>M25/N25</f>
        <v>683.2</v>
      </c>
      <c r="P25" s="5">
        <f>O25/4</f>
        <v>170.8</v>
      </c>
    </row>
    <row r="26" spans="1:19" ht="15.75" x14ac:dyDescent="0.25">
      <c r="A26">
        <v>24</v>
      </c>
      <c r="B26" s="6" t="s">
        <v>108</v>
      </c>
      <c r="C26" s="4"/>
      <c r="D26" s="4">
        <v>667</v>
      </c>
      <c r="E26" s="4"/>
      <c r="F26" s="4"/>
      <c r="G26" s="4"/>
      <c r="H26" s="4">
        <v>698</v>
      </c>
      <c r="I26" s="4"/>
      <c r="J26" s="4"/>
      <c r="K26" s="4"/>
      <c r="L26" s="31"/>
      <c r="M26" s="4">
        <f>SUM(C26:L26)</f>
        <v>1365</v>
      </c>
      <c r="N26" s="4">
        <f>COUNTA(C26:L26)</f>
        <v>2</v>
      </c>
      <c r="O26" s="5">
        <f>M26/N26</f>
        <v>682.5</v>
      </c>
      <c r="P26" s="5">
        <f>O26/4</f>
        <v>170.625</v>
      </c>
    </row>
    <row r="27" spans="1:19" ht="15.75" x14ac:dyDescent="0.25">
      <c r="A27">
        <v>25</v>
      </c>
      <c r="B27" s="6" t="s">
        <v>111</v>
      </c>
      <c r="C27" s="4"/>
      <c r="D27" s="4"/>
      <c r="E27" s="4"/>
      <c r="F27" s="4"/>
      <c r="G27" s="4"/>
      <c r="H27" s="4">
        <v>637</v>
      </c>
      <c r="I27" s="4"/>
      <c r="J27" s="4">
        <v>728</v>
      </c>
      <c r="K27" s="4"/>
      <c r="L27" s="31"/>
      <c r="M27" s="4">
        <f>SUM(C27:L27)</f>
        <v>1365</v>
      </c>
      <c r="N27" s="4">
        <f>COUNTA(C27:L27)</f>
        <v>2</v>
      </c>
      <c r="O27" s="5">
        <f>M27/N27</f>
        <v>682.5</v>
      </c>
      <c r="P27" s="5">
        <f>O27/4</f>
        <v>170.625</v>
      </c>
    </row>
    <row r="28" spans="1:19" ht="15.75" x14ac:dyDescent="0.25">
      <c r="A28">
        <v>26</v>
      </c>
      <c r="B28" s="6" t="s">
        <v>103</v>
      </c>
      <c r="C28" s="4"/>
      <c r="D28" s="4"/>
      <c r="E28" s="4">
        <v>637</v>
      </c>
      <c r="F28" s="4"/>
      <c r="G28" s="4">
        <v>685</v>
      </c>
      <c r="H28" s="4"/>
      <c r="I28" s="4"/>
      <c r="J28" s="4">
        <v>704</v>
      </c>
      <c r="K28" s="4"/>
      <c r="L28" s="31"/>
      <c r="M28" s="4">
        <f>SUM(C28:L28)</f>
        <v>2026</v>
      </c>
      <c r="N28" s="4">
        <f>COUNTA(C28:L28)</f>
        <v>3</v>
      </c>
      <c r="O28" s="5">
        <f>M28/N28</f>
        <v>675.33333333333337</v>
      </c>
      <c r="P28" s="5">
        <f>O28/4</f>
        <v>168.83333333333334</v>
      </c>
    </row>
    <row r="29" spans="1:19" ht="15.75" x14ac:dyDescent="0.25">
      <c r="A29">
        <v>27</v>
      </c>
      <c r="B29" s="3" t="s">
        <v>40</v>
      </c>
      <c r="C29" s="4">
        <v>617</v>
      </c>
      <c r="D29" s="4"/>
      <c r="E29" s="4"/>
      <c r="F29" s="4">
        <v>788</v>
      </c>
      <c r="G29" s="4">
        <v>617</v>
      </c>
      <c r="H29" s="4"/>
      <c r="I29" s="4"/>
      <c r="J29" s="4"/>
      <c r="K29" s="4"/>
      <c r="L29" s="31"/>
      <c r="M29" s="4">
        <f>SUM(C29:L29)</f>
        <v>2022</v>
      </c>
      <c r="N29" s="4">
        <f>COUNTA(C29:L29)</f>
        <v>3</v>
      </c>
      <c r="O29" s="5">
        <f>M29/N29</f>
        <v>674</v>
      </c>
      <c r="P29" s="5">
        <f>O29/4</f>
        <v>168.5</v>
      </c>
    </row>
    <row r="30" spans="1:19" ht="15.75" x14ac:dyDescent="0.25">
      <c r="A30">
        <v>28</v>
      </c>
      <c r="B30" s="6" t="s">
        <v>110</v>
      </c>
      <c r="C30" s="4"/>
      <c r="D30" s="4"/>
      <c r="E30" s="4"/>
      <c r="F30" s="4"/>
      <c r="G30" s="4"/>
      <c r="H30" s="4">
        <v>679</v>
      </c>
      <c r="I30" s="4">
        <v>743</v>
      </c>
      <c r="J30" s="4">
        <v>583</v>
      </c>
      <c r="K30" s="4"/>
      <c r="L30" s="31"/>
      <c r="M30" s="4">
        <f>SUM(C30:L30)</f>
        <v>2005</v>
      </c>
      <c r="N30" s="4">
        <f>COUNTA(C30:L30)</f>
        <v>3</v>
      </c>
      <c r="O30" s="5">
        <f>M30/N30</f>
        <v>668.33333333333337</v>
      </c>
      <c r="P30" s="5">
        <f>O30/4</f>
        <v>167.08333333333334</v>
      </c>
    </row>
    <row r="31" spans="1:19" ht="15.75" x14ac:dyDescent="0.25">
      <c r="A31">
        <v>29</v>
      </c>
      <c r="B31" s="3" t="s">
        <v>36</v>
      </c>
      <c r="C31" s="4"/>
      <c r="D31" s="4">
        <v>674</v>
      </c>
      <c r="E31" s="4"/>
      <c r="F31" s="4"/>
      <c r="G31" s="4"/>
      <c r="H31" s="4">
        <v>659</v>
      </c>
      <c r="I31" s="4"/>
      <c r="J31" s="4"/>
      <c r="K31" s="4"/>
      <c r="L31" s="31"/>
      <c r="M31" s="4">
        <f>SUM(C31:L31)</f>
        <v>1333</v>
      </c>
      <c r="N31" s="4">
        <f>COUNTA(C31:L31)</f>
        <v>2</v>
      </c>
      <c r="O31" s="5">
        <f>M31/N31</f>
        <v>666.5</v>
      </c>
      <c r="P31" s="5">
        <f>O31/4</f>
        <v>166.625</v>
      </c>
    </row>
    <row r="32" spans="1:19" ht="15.75" x14ac:dyDescent="0.25">
      <c r="A32">
        <v>30</v>
      </c>
      <c r="B32" s="6" t="s">
        <v>79</v>
      </c>
      <c r="C32" s="4"/>
      <c r="D32" s="4"/>
      <c r="E32" s="4">
        <v>598</v>
      </c>
      <c r="F32" s="4"/>
      <c r="G32" s="4"/>
      <c r="H32" s="4"/>
      <c r="I32" s="4">
        <v>765</v>
      </c>
      <c r="J32" s="4">
        <v>588</v>
      </c>
      <c r="K32" s="4">
        <v>707</v>
      </c>
      <c r="L32" s="31">
        <v>670</v>
      </c>
      <c r="M32" s="4">
        <f>SUM(C32:L32)</f>
        <v>3328</v>
      </c>
      <c r="N32" s="4">
        <f>COUNTA(C32:L32)</f>
        <v>5</v>
      </c>
      <c r="O32" s="5">
        <f>M32/N32</f>
        <v>665.6</v>
      </c>
      <c r="P32" s="5">
        <f>O32/4</f>
        <v>166.4</v>
      </c>
    </row>
    <row r="33" spans="1:18" ht="15.75" x14ac:dyDescent="0.25">
      <c r="A33">
        <v>31</v>
      </c>
      <c r="B33" s="6" t="s">
        <v>13</v>
      </c>
      <c r="C33" s="4">
        <v>693</v>
      </c>
      <c r="D33" s="4"/>
      <c r="E33" s="4"/>
      <c r="F33" s="4">
        <v>689</v>
      </c>
      <c r="G33" s="4"/>
      <c r="H33" s="4">
        <v>602</v>
      </c>
      <c r="I33" s="4"/>
      <c r="J33" s="4"/>
      <c r="K33" s="4"/>
      <c r="L33" s="31"/>
      <c r="M33" s="4">
        <f>SUM(C33:L33)</f>
        <v>1984</v>
      </c>
      <c r="N33" s="4">
        <f>COUNTA(C33:L33)</f>
        <v>3</v>
      </c>
      <c r="O33" s="5">
        <f>M33/N33</f>
        <v>661.33333333333337</v>
      </c>
      <c r="P33" s="5">
        <f>O33/4</f>
        <v>165.33333333333334</v>
      </c>
    </row>
    <row r="34" spans="1:18" ht="15.75" x14ac:dyDescent="0.25">
      <c r="A34">
        <v>32</v>
      </c>
      <c r="B34" s="6" t="s">
        <v>81</v>
      </c>
      <c r="C34" s="4">
        <v>705</v>
      </c>
      <c r="D34" s="4"/>
      <c r="E34" s="4">
        <v>612</v>
      </c>
      <c r="F34" s="4"/>
      <c r="G34" s="4">
        <v>572</v>
      </c>
      <c r="H34" s="4"/>
      <c r="I34" s="4"/>
      <c r="J34" s="4">
        <v>735</v>
      </c>
      <c r="K34" s="4"/>
      <c r="L34" s="31"/>
      <c r="M34" s="4">
        <f>SUM(C34:L34)</f>
        <v>2624</v>
      </c>
      <c r="N34" s="4">
        <f>COUNTA(C34:L34)</f>
        <v>4</v>
      </c>
      <c r="O34" s="5">
        <f>M34/N34</f>
        <v>656</v>
      </c>
      <c r="P34" s="5">
        <f>O34/4</f>
        <v>164</v>
      </c>
    </row>
    <row r="35" spans="1:18" ht="15.75" x14ac:dyDescent="0.25">
      <c r="A35">
        <v>33</v>
      </c>
      <c r="B35" s="6" t="s">
        <v>11</v>
      </c>
      <c r="C35" s="4">
        <v>732</v>
      </c>
      <c r="D35" s="4"/>
      <c r="E35" s="4"/>
      <c r="F35" s="4"/>
      <c r="G35" s="4"/>
      <c r="H35" s="4"/>
      <c r="I35" s="4">
        <v>571</v>
      </c>
      <c r="J35" s="4"/>
      <c r="K35" s="4"/>
      <c r="L35" s="31"/>
      <c r="M35" s="4">
        <f>SUM(C35:L35)</f>
        <v>1303</v>
      </c>
      <c r="N35" s="4">
        <f>COUNTA(C35:L35)</f>
        <v>2</v>
      </c>
      <c r="O35" s="5">
        <f>M35/N35</f>
        <v>651.5</v>
      </c>
      <c r="P35" s="5">
        <f>O35/4</f>
        <v>162.875</v>
      </c>
    </row>
    <row r="36" spans="1:18" ht="15.75" x14ac:dyDescent="0.25">
      <c r="A36">
        <v>34</v>
      </c>
      <c r="B36" s="6" t="s">
        <v>15</v>
      </c>
      <c r="C36" s="4">
        <v>710</v>
      </c>
      <c r="D36" s="4"/>
      <c r="E36" s="4">
        <v>606</v>
      </c>
      <c r="F36" s="4"/>
      <c r="G36" s="4"/>
      <c r="H36" s="4"/>
      <c r="I36" s="4">
        <v>612</v>
      </c>
      <c r="J36" s="4"/>
      <c r="K36" s="4"/>
      <c r="L36" s="31"/>
      <c r="M36" s="4">
        <f>SUM(C36:L36)</f>
        <v>1928</v>
      </c>
      <c r="N36" s="4">
        <f>COUNTA(C36:L36)</f>
        <v>3</v>
      </c>
      <c r="O36" s="5">
        <f>M36/N36</f>
        <v>642.66666666666663</v>
      </c>
      <c r="P36" s="5">
        <f>O36/4</f>
        <v>160.66666666666666</v>
      </c>
    </row>
    <row r="37" spans="1:18" ht="15.75" x14ac:dyDescent="0.25">
      <c r="A37">
        <v>35</v>
      </c>
      <c r="B37" s="6" t="s">
        <v>126</v>
      </c>
      <c r="C37" s="4"/>
      <c r="D37" s="4"/>
      <c r="E37" s="4"/>
      <c r="F37" s="4"/>
      <c r="G37" s="4"/>
      <c r="H37" s="4"/>
      <c r="I37" s="4"/>
      <c r="J37" s="4">
        <v>630</v>
      </c>
      <c r="K37" s="4">
        <v>677</v>
      </c>
      <c r="L37" s="31">
        <v>602</v>
      </c>
      <c r="M37" s="4">
        <f>SUM(C37:L37)</f>
        <v>1909</v>
      </c>
      <c r="N37" s="4">
        <f>COUNTA(C37:L37)</f>
        <v>3</v>
      </c>
      <c r="O37" s="5">
        <f>M37/N37</f>
        <v>636.33333333333337</v>
      </c>
      <c r="P37" s="5">
        <f>O37/4</f>
        <v>159.08333333333334</v>
      </c>
    </row>
    <row r="38" spans="1:18" ht="15.75" x14ac:dyDescent="0.25">
      <c r="A38">
        <v>36</v>
      </c>
      <c r="B38" s="3" t="s">
        <v>58</v>
      </c>
      <c r="C38" s="4"/>
      <c r="D38" s="4">
        <v>650</v>
      </c>
      <c r="E38" s="4">
        <v>687</v>
      </c>
      <c r="F38" s="4"/>
      <c r="G38" s="4"/>
      <c r="H38" s="4"/>
      <c r="I38" s="4">
        <v>538</v>
      </c>
      <c r="J38" s="4"/>
      <c r="K38" s="4"/>
      <c r="L38" s="31"/>
      <c r="M38" s="4">
        <f>SUM(C38:L38)</f>
        <v>1875</v>
      </c>
      <c r="N38" s="4">
        <f>COUNTA(C38:L38)</f>
        <v>3</v>
      </c>
      <c r="O38" s="5">
        <f>M38/N38</f>
        <v>625</v>
      </c>
      <c r="P38" s="5">
        <f>O38/4</f>
        <v>156.25</v>
      </c>
    </row>
    <row r="39" spans="1:18" ht="15.75" x14ac:dyDescent="0.25">
      <c r="A39">
        <v>37</v>
      </c>
      <c r="B39" s="3" t="s">
        <v>23</v>
      </c>
      <c r="C39" s="4"/>
      <c r="D39" s="4">
        <v>610</v>
      </c>
      <c r="E39" s="4"/>
      <c r="F39" s="4"/>
      <c r="G39" s="4"/>
      <c r="H39" s="4"/>
      <c r="I39" s="4">
        <v>672</v>
      </c>
      <c r="J39" s="4"/>
      <c r="K39" s="4">
        <v>600</v>
      </c>
      <c r="L39" s="31">
        <v>616</v>
      </c>
      <c r="M39" s="4">
        <f>SUM(C39:L39)</f>
        <v>2498</v>
      </c>
      <c r="N39" s="4">
        <f>COUNTA(C39:L39)</f>
        <v>4</v>
      </c>
      <c r="O39" s="5">
        <f>M39/N39</f>
        <v>624.5</v>
      </c>
      <c r="P39" s="5">
        <f>O39/4</f>
        <v>156.125</v>
      </c>
    </row>
    <row r="40" spans="1:18" ht="15.75" x14ac:dyDescent="0.25">
      <c r="A40">
        <v>38</v>
      </c>
      <c r="B40" s="6" t="s">
        <v>121</v>
      </c>
      <c r="C40" s="4"/>
      <c r="D40" s="4"/>
      <c r="E40" s="4"/>
      <c r="F40" s="4"/>
      <c r="G40" s="4"/>
      <c r="H40" s="4"/>
      <c r="I40" s="4">
        <v>623</v>
      </c>
      <c r="J40" s="4"/>
      <c r="K40" s="4"/>
      <c r="L40" s="31"/>
      <c r="M40" s="4">
        <f>SUM(C40:L40)</f>
        <v>623</v>
      </c>
      <c r="N40" s="4">
        <f>COUNTA(C40:L40)</f>
        <v>1</v>
      </c>
      <c r="O40" s="5">
        <f>M40/N40</f>
        <v>623</v>
      </c>
      <c r="P40" s="5">
        <f>O40/4</f>
        <v>155.75</v>
      </c>
    </row>
    <row r="41" spans="1:18" ht="15.75" x14ac:dyDescent="0.25">
      <c r="A41">
        <v>39</v>
      </c>
      <c r="B41" s="6" t="s">
        <v>25</v>
      </c>
      <c r="C41" s="4">
        <v>730</v>
      </c>
      <c r="D41" s="4"/>
      <c r="E41" s="4"/>
      <c r="F41" s="4">
        <v>472</v>
      </c>
      <c r="G41" s="4"/>
      <c r="H41" s="4"/>
      <c r="I41" s="4"/>
      <c r="J41" s="4"/>
      <c r="K41" s="4"/>
      <c r="L41" s="31"/>
      <c r="M41" s="4">
        <f>SUM(C41:L41)</f>
        <v>1202</v>
      </c>
      <c r="N41" s="4">
        <f>COUNTA(C41:L41)</f>
        <v>2</v>
      </c>
      <c r="O41" s="5">
        <f>M41/N41</f>
        <v>601</v>
      </c>
      <c r="P41" s="5">
        <f>O41/4</f>
        <v>150.25</v>
      </c>
    </row>
    <row r="42" spans="1:18" ht="17.25" x14ac:dyDescent="0.3">
      <c r="A42">
        <v>40</v>
      </c>
      <c r="B42" s="6" t="s">
        <v>17</v>
      </c>
      <c r="C42" s="4"/>
      <c r="D42" s="4"/>
      <c r="E42" s="4">
        <v>601</v>
      </c>
      <c r="F42" s="4"/>
      <c r="G42" s="4"/>
      <c r="H42" s="4"/>
      <c r="I42" s="4"/>
      <c r="J42" s="4"/>
      <c r="K42" s="4"/>
      <c r="L42" s="31"/>
      <c r="M42" s="4">
        <f>SUM(C42:L42)</f>
        <v>601</v>
      </c>
      <c r="N42" s="4">
        <f>COUNTA(C42:L42)</f>
        <v>1</v>
      </c>
      <c r="O42" s="5">
        <f>M42/N42</f>
        <v>601</v>
      </c>
      <c r="P42" s="5">
        <f>O42/4</f>
        <v>150.25</v>
      </c>
      <c r="R42" s="20"/>
    </row>
    <row r="43" spans="1:18" ht="17.25" x14ac:dyDescent="0.3">
      <c r="A43">
        <v>41</v>
      </c>
      <c r="B43" s="3" t="s">
        <v>20</v>
      </c>
      <c r="C43" s="4">
        <v>602</v>
      </c>
      <c r="D43" s="4"/>
      <c r="E43" s="4">
        <v>565</v>
      </c>
      <c r="F43" s="4"/>
      <c r="G43" s="4"/>
      <c r="H43" s="4"/>
      <c r="I43" s="4"/>
      <c r="J43" s="4">
        <v>589</v>
      </c>
      <c r="K43" s="4">
        <v>533</v>
      </c>
      <c r="L43" s="31">
        <v>606</v>
      </c>
      <c r="M43" s="4">
        <f>SUM(C43:L43)</f>
        <v>2895</v>
      </c>
      <c r="N43" s="4">
        <f>COUNTA(C43:L43)</f>
        <v>5</v>
      </c>
      <c r="O43" s="5">
        <f>M43/N43</f>
        <v>579</v>
      </c>
      <c r="P43" s="5">
        <f>O43/4</f>
        <v>144.75</v>
      </c>
      <c r="R43" s="20"/>
    </row>
    <row r="44" spans="1:18" ht="17.25" x14ac:dyDescent="0.3">
      <c r="A44">
        <v>42</v>
      </c>
      <c r="B44" s="6" t="s">
        <v>97</v>
      </c>
      <c r="C44" s="4"/>
      <c r="D44" s="4"/>
      <c r="E44" s="4"/>
      <c r="F44" s="4">
        <v>577</v>
      </c>
      <c r="G44" s="4"/>
      <c r="H44" s="4">
        <v>577</v>
      </c>
      <c r="I44" s="4"/>
      <c r="J44" s="4"/>
      <c r="K44" s="4"/>
      <c r="L44" s="31"/>
      <c r="M44" s="4">
        <f>SUM(C44:L44)</f>
        <v>1154</v>
      </c>
      <c r="N44" s="4">
        <f>COUNTA(C44:L44)</f>
        <v>2</v>
      </c>
      <c r="O44" s="5">
        <f>M44/N44</f>
        <v>577</v>
      </c>
      <c r="P44" s="5">
        <f>O44/4</f>
        <v>144.25</v>
      </c>
      <c r="R44" s="20"/>
    </row>
    <row r="45" spans="1:18" ht="15.75" x14ac:dyDescent="0.25">
      <c r="A45">
        <v>43</v>
      </c>
      <c r="B45" s="3" t="s">
        <v>21</v>
      </c>
      <c r="C45" s="4">
        <v>546</v>
      </c>
      <c r="D45" s="4"/>
      <c r="E45" s="4">
        <v>549</v>
      </c>
      <c r="F45" s="4"/>
      <c r="G45" s="4"/>
      <c r="H45" s="4"/>
      <c r="I45" s="4"/>
      <c r="J45" s="4">
        <v>577</v>
      </c>
      <c r="K45" s="4"/>
      <c r="L45" s="31"/>
      <c r="M45" s="4">
        <f>SUM(C45:L45)</f>
        <v>1672</v>
      </c>
      <c r="N45" s="4">
        <f>COUNTA(C45:L45)</f>
        <v>3</v>
      </c>
      <c r="O45" s="5">
        <f>M45/N45</f>
        <v>557.33333333333337</v>
      </c>
      <c r="P45" s="5">
        <f>O45/4</f>
        <v>139.33333333333334</v>
      </c>
    </row>
    <row r="46" spans="1:18" ht="15.75" x14ac:dyDescent="0.25">
      <c r="A46">
        <v>44</v>
      </c>
      <c r="B46" s="6" t="s">
        <v>120</v>
      </c>
      <c r="C46" s="4"/>
      <c r="D46" s="4"/>
      <c r="E46" s="4"/>
      <c r="F46" s="4"/>
      <c r="G46" s="4"/>
      <c r="H46" s="4"/>
      <c r="I46" s="4">
        <v>495</v>
      </c>
      <c r="J46" s="4">
        <v>619</v>
      </c>
      <c r="K46" s="4"/>
      <c r="L46" s="31"/>
      <c r="M46" s="4">
        <f>SUM(C46:L46)</f>
        <v>1114</v>
      </c>
      <c r="N46" s="4">
        <f>COUNTA(C46:L46)</f>
        <v>2</v>
      </c>
      <c r="O46" s="5">
        <f>M46/N46</f>
        <v>557</v>
      </c>
      <c r="P46" s="5">
        <f>O46/4</f>
        <v>139.25</v>
      </c>
    </row>
    <row r="47" spans="1:18" ht="15.75" x14ac:dyDescent="0.25">
      <c r="A47">
        <v>45</v>
      </c>
      <c r="B47" s="3" t="s">
        <v>18</v>
      </c>
      <c r="C47" s="4"/>
      <c r="D47" s="4">
        <v>557</v>
      </c>
      <c r="E47" s="4"/>
      <c r="F47" s="4">
        <v>527</v>
      </c>
      <c r="G47" s="4"/>
      <c r="H47" s="4"/>
      <c r="I47" s="4"/>
      <c r="J47" s="4"/>
      <c r="K47" s="4"/>
      <c r="L47" s="31"/>
      <c r="M47" s="4">
        <f>SUM(C47:L47)</f>
        <v>1084</v>
      </c>
      <c r="N47" s="4">
        <f>COUNTA(C47:L47)</f>
        <v>2</v>
      </c>
      <c r="O47" s="5">
        <f>M47/N47</f>
        <v>542</v>
      </c>
      <c r="P47" s="5">
        <f>O47/4</f>
        <v>135.5</v>
      </c>
    </row>
    <row r="48" spans="1:18" ht="15.75" x14ac:dyDescent="0.25">
      <c r="A48">
        <v>46</v>
      </c>
      <c r="B48" s="3" t="s">
        <v>22</v>
      </c>
      <c r="C48" s="4">
        <v>509</v>
      </c>
      <c r="D48" s="4"/>
      <c r="E48" s="4"/>
      <c r="F48" s="4"/>
      <c r="G48" s="4"/>
      <c r="H48" s="4"/>
      <c r="I48" s="4">
        <v>523</v>
      </c>
      <c r="J48" s="4"/>
      <c r="K48" s="4"/>
      <c r="L48" s="31"/>
      <c r="M48" s="4">
        <f>SUM(C48:L48)</f>
        <v>1032</v>
      </c>
      <c r="N48" s="4">
        <f>COUNTA(C48:L48)</f>
        <v>2</v>
      </c>
      <c r="O48" s="5">
        <f>M48/N48</f>
        <v>516</v>
      </c>
      <c r="P48" s="5">
        <f>O48/4</f>
        <v>129</v>
      </c>
    </row>
    <row r="49" spans="1:18" ht="15.75" x14ac:dyDescent="0.25">
      <c r="A49">
        <v>47</v>
      </c>
      <c r="B49" s="3" t="s">
        <v>24</v>
      </c>
      <c r="C49" s="4"/>
      <c r="D49" s="4">
        <v>482</v>
      </c>
      <c r="E49" s="10"/>
      <c r="F49" s="4"/>
      <c r="G49" s="4"/>
      <c r="H49" s="4"/>
      <c r="I49" s="4"/>
      <c r="J49" s="4"/>
      <c r="K49" s="4"/>
      <c r="L49" s="31"/>
      <c r="M49" s="4">
        <f>SUM(C49:L49)</f>
        <v>482</v>
      </c>
      <c r="N49" s="4">
        <f>COUNTA(C49:L49)</f>
        <v>1</v>
      </c>
      <c r="O49" s="5">
        <f>M49/N49</f>
        <v>482</v>
      </c>
      <c r="P49" s="5">
        <f>O49/4</f>
        <v>120.5</v>
      </c>
    </row>
    <row r="50" spans="1:18" ht="15.75" x14ac:dyDescent="0.25">
      <c r="A50">
        <v>48</v>
      </c>
      <c r="B50" s="6" t="s">
        <v>134</v>
      </c>
      <c r="C50" s="4"/>
      <c r="D50" s="4"/>
      <c r="E50" s="10"/>
      <c r="F50" s="4"/>
      <c r="G50" s="4"/>
      <c r="H50" s="4"/>
      <c r="I50" s="4"/>
      <c r="J50" s="4"/>
      <c r="K50" s="4"/>
      <c r="L50" s="31">
        <v>695</v>
      </c>
      <c r="M50" s="4">
        <f t="shared" ref="M3:M50" si="0">SUM(C50:L50)</f>
        <v>695</v>
      </c>
      <c r="N50" s="4">
        <f t="shared" ref="N3:N50" si="1">COUNTA(C50:L50)</f>
        <v>1</v>
      </c>
      <c r="O50" s="5">
        <f t="shared" ref="O3:O50" si="2">M50/N50</f>
        <v>695</v>
      </c>
      <c r="P50" s="5">
        <f t="shared" ref="P3:P50" si="3">O50/4</f>
        <v>173.75</v>
      </c>
      <c r="Q50" t="s">
        <v>136</v>
      </c>
    </row>
    <row r="51" spans="1:18" x14ac:dyDescent="0.25">
      <c r="C51" s="7">
        <f>SUM(C3:C50)</f>
        <v>11172</v>
      </c>
      <c r="D51" s="7">
        <f>SUM(D3:D50)</f>
        <v>11032</v>
      </c>
      <c r="E51" s="7">
        <f>SUM(E3:E50)</f>
        <v>10685</v>
      </c>
      <c r="F51" s="7">
        <f>SUM(F3:F50)</f>
        <v>11070</v>
      </c>
      <c r="G51" s="7">
        <f>SUM(G3:G50)</f>
        <v>11096</v>
      </c>
      <c r="H51" s="7">
        <f>SUM(H3:H50)</f>
        <v>11520</v>
      </c>
      <c r="I51" s="7">
        <f>SUM(I3:I50)</f>
        <v>9864</v>
      </c>
      <c r="J51" s="7">
        <f>SUM(J3:J50)</f>
        <v>10874</v>
      </c>
      <c r="K51" s="7">
        <f>SUM(K3:K50)</f>
        <v>10741</v>
      </c>
      <c r="L51" s="7">
        <f>SUM(L3:L50)</f>
        <v>10975</v>
      </c>
      <c r="M51" s="7">
        <f t="shared" ref="M51:M52" si="4">SUM(C51:L51)</f>
        <v>109029</v>
      </c>
      <c r="N51" s="4"/>
      <c r="O51" s="30">
        <f>AVERAGE(O3:O50)</f>
        <v>675.39548611111093</v>
      </c>
      <c r="P51" s="30">
        <f>AVERAGE(P3:P50)</f>
        <v>168.84887152777773</v>
      </c>
    </row>
    <row r="52" spans="1:18" ht="12.6" customHeight="1" x14ac:dyDescent="0.25">
      <c r="B52" s="8" t="s">
        <v>2</v>
      </c>
      <c r="C52" s="9">
        <f>C51/16</f>
        <v>698.25</v>
      </c>
      <c r="D52" s="9">
        <f t="shared" ref="D52:L52" si="5">D51/16</f>
        <v>689.5</v>
      </c>
      <c r="E52" s="9">
        <f t="shared" si="5"/>
        <v>667.8125</v>
      </c>
      <c r="F52" s="9">
        <f t="shared" si="5"/>
        <v>691.875</v>
      </c>
      <c r="G52" s="9">
        <f t="shared" si="5"/>
        <v>693.5</v>
      </c>
      <c r="H52" s="9">
        <f t="shared" si="5"/>
        <v>720</v>
      </c>
      <c r="I52" s="9">
        <f>I51/15</f>
        <v>657.6</v>
      </c>
      <c r="J52" s="9">
        <f t="shared" si="5"/>
        <v>679.625</v>
      </c>
      <c r="K52" s="9">
        <f>K51/15</f>
        <v>716.06666666666672</v>
      </c>
      <c r="L52" s="9">
        <f t="shared" si="5"/>
        <v>685.9375</v>
      </c>
      <c r="M52" s="30">
        <f t="shared" si="4"/>
        <v>6900.166666666667</v>
      </c>
      <c r="N52" s="4"/>
      <c r="O52" s="2"/>
      <c r="P52" s="2"/>
    </row>
    <row r="53" spans="1:18" x14ac:dyDescent="0.25">
      <c r="M53" s="34"/>
    </row>
    <row r="55" spans="1:18" ht="17.25" x14ac:dyDescent="0.3">
      <c r="R55" s="20"/>
    </row>
  </sheetData>
  <sortState xmlns:xlrd2="http://schemas.microsoft.com/office/spreadsheetml/2017/richdata2" ref="B3:P49">
    <sortCondition descending="1" ref="O3:O49"/>
  </sortState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workbookViewId="0">
      <selection activeCell="B33" sqref="B33:D35"/>
    </sheetView>
  </sheetViews>
  <sheetFormatPr defaultRowHeight="15.75" x14ac:dyDescent="0.25"/>
  <cols>
    <col min="2" max="2" width="22.140625" customWidth="1"/>
    <col min="3" max="6" width="7.42578125" style="2" customWidth="1"/>
    <col min="7" max="7" width="8.85546875" style="19"/>
    <col min="10" max="10" width="20.28515625" style="18" bestFit="1" customWidth="1"/>
  </cols>
  <sheetData>
    <row r="1" spans="1:10" ht="17.25" x14ac:dyDescent="0.3">
      <c r="B1" s="20" t="s">
        <v>125</v>
      </c>
      <c r="G1" s="2"/>
    </row>
    <row r="2" spans="1:10" ht="17.25" x14ac:dyDescent="0.3">
      <c r="B2" s="20"/>
      <c r="G2" s="2"/>
      <c r="J2"/>
    </row>
    <row r="3" spans="1:10" x14ac:dyDescent="0.25">
      <c r="A3">
        <v>1</v>
      </c>
      <c r="B3" s="6" t="s">
        <v>113</v>
      </c>
      <c r="C3" s="10">
        <v>212</v>
      </c>
      <c r="D3" s="10">
        <v>219</v>
      </c>
      <c r="E3" s="10">
        <v>188</v>
      </c>
      <c r="F3" s="10">
        <v>190</v>
      </c>
      <c r="G3" s="10">
        <f t="shared" ref="G3:G18" si="0">SUM(C3:F3)</f>
        <v>809</v>
      </c>
    </row>
    <row r="4" spans="1:10" x14ac:dyDescent="0.25">
      <c r="A4">
        <v>2</v>
      </c>
      <c r="B4" s="6" t="s">
        <v>8</v>
      </c>
      <c r="C4" s="10">
        <v>224</v>
      </c>
      <c r="D4" s="10">
        <v>175</v>
      </c>
      <c r="E4" s="10">
        <v>206</v>
      </c>
      <c r="F4" s="10">
        <v>187</v>
      </c>
      <c r="G4" s="10">
        <f t="shared" si="0"/>
        <v>792</v>
      </c>
      <c r="J4"/>
    </row>
    <row r="5" spans="1:10" x14ac:dyDescent="0.25">
      <c r="A5">
        <v>3</v>
      </c>
      <c r="B5" s="6" t="s">
        <v>83</v>
      </c>
      <c r="C5" s="10">
        <v>210</v>
      </c>
      <c r="D5" s="10">
        <v>157</v>
      </c>
      <c r="E5" s="10">
        <v>264</v>
      </c>
      <c r="F5" s="10">
        <v>139</v>
      </c>
      <c r="G5" s="10">
        <f t="shared" si="0"/>
        <v>770</v>
      </c>
    </row>
    <row r="6" spans="1:10" x14ac:dyDescent="0.25">
      <c r="A6">
        <v>4</v>
      </c>
      <c r="B6" s="6" t="s">
        <v>81</v>
      </c>
      <c r="C6" s="10">
        <v>187</v>
      </c>
      <c r="D6" s="10">
        <v>168</v>
      </c>
      <c r="E6" s="10">
        <v>155</v>
      </c>
      <c r="F6" s="10">
        <v>225</v>
      </c>
      <c r="G6" s="10">
        <f t="shared" si="0"/>
        <v>735</v>
      </c>
    </row>
    <row r="7" spans="1:10" x14ac:dyDescent="0.25">
      <c r="A7">
        <v>5</v>
      </c>
      <c r="B7" s="6" t="s">
        <v>111</v>
      </c>
      <c r="C7" s="10">
        <v>178</v>
      </c>
      <c r="D7" s="10">
        <v>168</v>
      </c>
      <c r="E7" s="10">
        <v>184</v>
      </c>
      <c r="F7" s="10">
        <v>198</v>
      </c>
      <c r="G7" s="10">
        <f t="shared" si="0"/>
        <v>728</v>
      </c>
      <c r="J7"/>
    </row>
    <row r="8" spans="1:10" x14ac:dyDescent="0.25">
      <c r="A8">
        <v>6</v>
      </c>
      <c r="B8" s="6" t="s">
        <v>114</v>
      </c>
      <c r="C8" s="10">
        <v>168</v>
      </c>
      <c r="D8" s="10">
        <v>150</v>
      </c>
      <c r="E8" s="10">
        <v>137</v>
      </c>
      <c r="F8" s="10">
        <v>256</v>
      </c>
      <c r="G8" s="10">
        <f t="shared" si="0"/>
        <v>711</v>
      </c>
    </row>
    <row r="9" spans="1:10" x14ac:dyDescent="0.25">
      <c r="A9">
        <v>7</v>
      </c>
      <c r="B9" s="6" t="s">
        <v>103</v>
      </c>
      <c r="C9" s="10">
        <v>171</v>
      </c>
      <c r="D9" s="10">
        <v>209</v>
      </c>
      <c r="E9" s="10">
        <v>163</v>
      </c>
      <c r="F9" s="10">
        <v>161</v>
      </c>
      <c r="G9" s="10">
        <f t="shared" si="0"/>
        <v>704</v>
      </c>
    </row>
    <row r="10" spans="1:10" x14ac:dyDescent="0.25">
      <c r="A10">
        <v>8</v>
      </c>
      <c r="B10" s="6" t="s">
        <v>106</v>
      </c>
      <c r="C10" s="10">
        <v>183</v>
      </c>
      <c r="D10" s="10">
        <v>125</v>
      </c>
      <c r="E10" s="10">
        <v>208</v>
      </c>
      <c r="F10" s="10">
        <v>182</v>
      </c>
      <c r="G10" s="10">
        <f t="shared" si="0"/>
        <v>698</v>
      </c>
    </row>
    <row r="11" spans="1:10" x14ac:dyDescent="0.25">
      <c r="A11">
        <v>9</v>
      </c>
      <c r="B11" s="6" t="s">
        <v>78</v>
      </c>
      <c r="C11" s="10">
        <v>161</v>
      </c>
      <c r="D11" s="10">
        <v>155</v>
      </c>
      <c r="E11" s="10">
        <v>179</v>
      </c>
      <c r="F11" s="10">
        <v>176</v>
      </c>
      <c r="G11" s="10">
        <f t="shared" si="0"/>
        <v>671</v>
      </c>
    </row>
    <row r="12" spans="1:10" x14ac:dyDescent="0.25">
      <c r="A12">
        <v>10</v>
      </c>
      <c r="B12" s="6" t="s">
        <v>96</v>
      </c>
      <c r="C12" s="10">
        <v>167</v>
      </c>
      <c r="D12" s="10">
        <v>179</v>
      </c>
      <c r="E12" s="10">
        <v>172</v>
      </c>
      <c r="F12" s="10">
        <v>152</v>
      </c>
      <c r="G12" s="10">
        <f t="shared" si="0"/>
        <v>670</v>
      </c>
    </row>
    <row r="13" spans="1:10" x14ac:dyDescent="0.25">
      <c r="A13">
        <v>11</v>
      </c>
      <c r="B13" s="6" t="s">
        <v>126</v>
      </c>
      <c r="C13" s="10">
        <v>142</v>
      </c>
      <c r="D13" s="10">
        <v>156</v>
      </c>
      <c r="E13" s="10">
        <v>188</v>
      </c>
      <c r="F13" s="10">
        <v>144</v>
      </c>
      <c r="G13" s="10">
        <f t="shared" si="0"/>
        <v>630</v>
      </c>
    </row>
    <row r="14" spans="1:10" x14ac:dyDescent="0.25">
      <c r="A14">
        <v>12</v>
      </c>
      <c r="B14" s="6" t="s">
        <v>120</v>
      </c>
      <c r="C14" s="10">
        <v>134</v>
      </c>
      <c r="D14" s="10">
        <v>154</v>
      </c>
      <c r="E14" s="10">
        <v>187</v>
      </c>
      <c r="F14" s="10">
        <v>144</v>
      </c>
      <c r="G14" s="10">
        <f t="shared" si="0"/>
        <v>619</v>
      </c>
    </row>
    <row r="15" spans="1:10" x14ac:dyDescent="0.25">
      <c r="A15">
        <v>13</v>
      </c>
      <c r="B15" s="6" t="s">
        <v>20</v>
      </c>
      <c r="C15" s="10">
        <v>160</v>
      </c>
      <c r="D15" s="10">
        <v>123</v>
      </c>
      <c r="E15" s="10">
        <v>151</v>
      </c>
      <c r="F15" s="10">
        <v>155</v>
      </c>
      <c r="G15" s="10">
        <f t="shared" si="0"/>
        <v>589</v>
      </c>
    </row>
    <row r="16" spans="1:10" x14ac:dyDescent="0.25">
      <c r="A16">
        <v>14</v>
      </c>
      <c r="B16" s="6" t="s">
        <v>79</v>
      </c>
      <c r="C16" s="10">
        <v>164</v>
      </c>
      <c r="D16" s="10">
        <v>140</v>
      </c>
      <c r="E16" s="10">
        <v>117</v>
      </c>
      <c r="F16" s="10">
        <v>167</v>
      </c>
      <c r="G16" s="10">
        <f t="shared" si="0"/>
        <v>588</v>
      </c>
    </row>
    <row r="17" spans="1:10" x14ac:dyDescent="0.25">
      <c r="A17">
        <v>15</v>
      </c>
      <c r="B17" s="6" t="s">
        <v>110</v>
      </c>
      <c r="C17" s="10">
        <v>145</v>
      </c>
      <c r="D17" s="10">
        <v>155</v>
      </c>
      <c r="E17" s="10">
        <v>128</v>
      </c>
      <c r="F17" s="10">
        <v>155</v>
      </c>
      <c r="G17" s="10">
        <f t="shared" si="0"/>
        <v>583</v>
      </c>
    </row>
    <row r="18" spans="1:10" x14ac:dyDescent="0.25">
      <c r="A18">
        <v>16</v>
      </c>
      <c r="B18" s="6" t="s">
        <v>21</v>
      </c>
      <c r="C18" s="10">
        <v>155</v>
      </c>
      <c r="D18" s="10">
        <v>149</v>
      </c>
      <c r="E18" s="10">
        <v>127</v>
      </c>
      <c r="F18" s="10">
        <v>146</v>
      </c>
      <c r="G18" s="10">
        <f t="shared" si="0"/>
        <v>577</v>
      </c>
    </row>
    <row r="19" spans="1:10" ht="17.25" x14ac:dyDescent="0.3">
      <c r="B19" s="20"/>
      <c r="G19" s="32">
        <f>SUM(G3:G18)</f>
        <v>10874</v>
      </c>
    </row>
    <row r="20" spans="1:10" ht="17.25" x14ac:dyDescent="0.3">
      <c r="B20" s="20"/>
      <c r="G20" s="2"/>
    </row>
    <row r="21" spans="1:10" ht="17.25" x14ac:dyDescent="0.3">
      <c r="B21" s="20"/>
      <c r="G21" s="2"/>
    </row>
    <row r="22" spans="1:10" x14ac:dyDescent="0.25">
      <c r="A22">
        <v>1</v>
      </c>
      <c r="B22" s="13" t="s">
        <v>30</v>
      </c>
      <c r="C22" s="10">
        <v>168</v>
      </c>
      <c r="D22" s="10">
        <v>179</v>
      </c>
      <c r="E22" s="10">
        <v>165</v>
      </c>
      <c r="F22" s="10">
        <v>202</v>
      </c>
      <c r="G22" s="10">
        <f t="shared" ref="G22:G29" si="1">SUM(C22:F22)</f>
        <v>714</v>
      </c>
    </row>
    <row r="23" spans="1:10" x14ac:dyDescent="0.25">
      <c r="A23">
        <v>2</v>
      </c>
      <c r="B23" s="13" t="s">
        <v>28</v>
      </c>
      <c r="C23" s="10">
        <v>164</v>
      </c>
      <c r="D23" s="10">
        <v>171</v>
      </c>
      <c r="E23" s="10">
        <v>157</v>
      </c>
      <c r="F23" s="10">
        <v>133</v>
      </c>
      <c r="G23" s="10">
        <f t="shared" si="1"/>
        <v>625</v>
      </c>
    </row>
    <row r="24" spans="1:10" x14ac:dyDescent="0.25">
      <c r="A24">
        <v>3</v>
      </c>
      <c r="B24" s="13" t="s">
        <v>85</v>
      </c>
      <c r="C24" s="10">
        <v>153</v>
      </c>
      <c r="D24" s="10">
        <v>189</v>
      </c>
      <c r="E24" s="10">
        <v>136</v>
      </c>
      <c r="F24" s="10">
        <v>138</v>
      </c>
      <c r="G24" s="10">
        <f t="shared" si="1"/>
        <v>616</v>
      </c>
    </row>
    <row r="25" spans="1:10" x14ac:dyDescent="0.25">
      <c r="A25">
        <v>4</v>
      </c>
      <c r="B25" s="13" t="s">
        <v>128</v>
      </c>
      <c r="C25" s="10">
        <v>146</v>
      </c>
      <c r="D25" s="10">
        <v>149</v>
      </c>
      <c r="E25" s="10">
        <v>170</v>
      </c>
      <c r="F25" s="10">
        <v>135</v>
      </c>
      <c r="G25" s="10">
        <f t="shared" si="1"/>
        <v>600</v>
      </c>
      <c r="J25"/>
    </row>
    <row r="26" spans="1:10" x14ac:dyDescent="0.25">
      <c r="A26">
        <v>5</v>
      </c>
      <c r="B26" s="13" t="s">
        <v>112</v>
      </c>
      <c r="C26" s="10">
        <v>159</v>
      </c>
      <c r="D26" s="10">
        <v>125</v>
      </c>
      <c r="E26" s="10">
        <v>153</v>
      </c>
      <c r="F26" s="10">
        <v>148</v>
      </c>
      <c r="G26" s="10">
        <f t="shared" si="1"/>
        <v>585</v>
      </c>
    </row>
    <row r="27" spans="1:10" x14ac:dyDescent="0.25">
      <c r="A27">
        <v>6</v>
      </c>
      <c r="B27" s="13" t="s">
        <v>84</v>
      </c>
      <c r="C27" s="10">
        <v>128</v>
      </c>
      <c r="D27" s="10">
        <v>121</v>
      </c>
      <c r="E27" s="10">
        <v>150</v>
      </c>
      <c r="F27" s="10">
        <v>125</v>
      </c>
      <c r="G27" s="10">
        <f t="shared" si="1"/>
        <v>524</v>
      </c>
    </row>
    <row r="28" spans="1:10" x14ac:dyDescent="0.25">
      <c r="A28">
        <v>7</v>
      </c>
      <c r="B28" s="13" t="s">
        <v>32</v>
      </c>
      <c r="C28" s="10">
        <v>123</v>
      </c>
      <c r="D28" s="10">
        <v>132</v>
      </c>
      <c r="E28" s="10">
        <v>131</v>
      </c>
      <c r="F28" s="10">
        <v>135</v>
      </c>
      <c r="G28" s="10">
        <f t="shared" si="1"/>
        <v>521</v>
      </c>
    </row>
    <row r="29" spans="1:10" x14ac:dyDescent="0.25">
      <c r="A29">
        <v>8</v>
      </c>
      <c r="B29" s="13" t="s">
        <v>127</v>
      </c>
      <c r="C29" s="10">
        <v>125</v>
      </c>
      <c r="D29" s="10">
        <v>123</v>
      </c>
      <c r="E29" s="10">
        <v>127</v>
      </c>
      <c r="F29" s="10">
        <v>120</v>
      </c>
      <c r="G29" s="10">
        <f t="shared" si="1"/>
        <v>495</v>
      </c>
    </row>
    <row r="30" spans="1:10" ht="17.25" x14ac:dyDescent="0.3">
      <c r="B30" s="20"/>
      <c r="G30" s="32">
        <f>SUM(G22:G29)</f>
        <v>4680</v>
      </c>
    </row>
    <row r="31" spans="1:10" ht="17.25" x14ac:dyDescent="0.3">
      <c r="B31" s="20"/>
      <c r="G31" s="2"/>
    </row>
    <row r="32" spans="1:10" ht="17.25" x14ac:dyDescent="0.3">
      <c r="B32" s="20"/>
      <c r="G32" s="35"/>
    </row>
    <row r="33" spans="2:7" x14ac:dyDescent="0.25">
      <c r="D33" s="2" t="s">
        <v>91</v>
      </c>
      <c r="G33" s="2"/>
    </row>
    <row r="34" spans="2:7" x14ac:dyDescent="0.25">
      <c r="B34" t="s">
        <v>51</v>
      </c>
      <c r="C34" s="33">
        <f>G19+G30</f>
        <v>15554</v>
      </c>
      <c r="D34" s="33">
        <f>C34-C35</f>
        <v>250</v>
      </c>
      <c r="G34" s="2"/>
    </row>
    <row r="35" spans="2:7" x14ac:dyDescent="0.25">
      <c r="B35" t="s">
        <v>98</v>
      </c>
      <c r="C35" s="33">
        <v>15304</v>
      </c>
      <c r="D35" s="33"/>
      <c r="G35" s="2"/>
    </row>
  </sheetData>
  <sortState xmlns:xlrd2="http://schemas.microsoft.com/office/spreadsheetml/2017/richdata2" ref="B22:G29">
    <sortCondition descending="1" ref="G22:G2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workbookViewId="0">
      <selection activeCell="J15" sqref="J15"/>
    </sheetView>
  </sheetViews>
  <sheetFormatPr defaultRowHeight="15" x14ac:dyDescent="0.25"/>
  <cols>
    <col min="2" max="2" width="22.140625" bestFit="1" customWidth="1"/>
    <col min="3" max="6" width="7.140625" style="2" customWidth="1"/>
    <col min="7" max="7" width="8.85546875" style="2"/>
  </cols>
  <sheetData>
    <row r="1" spans="1:7" ht="17.25" x14ac:dyDescent="0.3">
      <c r="B1" s="20" t="s">
        <v>130</v>
      </c>
    </row>
    <row r="3" spans="1:7" ht="15.75" x14ac:dyDescent="0.25">
      <c r="A3">
        <v>1</v>
      </c>
      <c r="B3" s="38" t="s">
        <v>5</v>
      </c>
      <c r="C3" s="17">
        <v>258</v>
      </c>
      <c r="D3" s="2">
        <v>173</v>
      </c>
      <c r="E3" s="2">
        <v>226</v>
      </c>
      <c r="F3" s="2">
        <v>214</v>
      </c>
      <c r="G3" s="19">
        <f t="shared" ref="G3:G17" si="0">SUM(C3:F3)</f>
        <v>871</v>
      </c>
    </row>
    <row r="4" spans="1:7" ht="15.75" x14ac:dyDescent="0.25">
      <c r="A4">
        <v>2</v>
      </c>
      <c r="B4" s="3" t="s">
        <v>113</v>
      </c>
      <c r="C4" s="4">
        <v>176</v>
      </c>
      <c r="D4" s="4">
        <v>211</v>
      </c>
      <c r="E4" s="4">
        <v>213</v>
      </c>
      <c r="F4" s="4">
        <v>196</v>
      </c>
      <c r="G4" s="16">
        <f t="shared" si="0"/>
        <v>796</v>
      </c>
    </row>
    <row r="5" spans="1:7" ht="15.75" x14ac:dyDescent="0.25">
      <c r="A5">
        <v>3</v>
      </c>
      <c r="B5" s="6" t="s">
        <v>8</v>
      </c>
      <c r="C5" s="4">
        <v>224</v>
      </c>
      <c r="D5" s="4">
        <v>193</v>
      </c>
      <c r="E5" s="4">
        <v>160</v>
      </c>
      <c r="F5" s="4">
        <v>190</v>
      </c>
      <c r="G5" s="16">
        <f t="shared" si="0"/>
        <v>767</v>
      </c>
    </row>
    <row r="6" spans="1:7" ht="15.75" x14ac:dyDescent="0.25">
      <c r="A6">
        <v>4</v>
      </c>
      <c r="B6" s="6" t="s">
        <v>53</v>
      </c>
      <c r="C6" s="4">
        <v>192</v>
      </c>
      <c r="D6" s="4">
        <v>201</v>
      </c>
      <c r="E6" s="4">
        <v>164</v>
      </c>
      <c r="F6" s="4">
        <v>208</v>
      </c>
      <c r="G6" s="16">
        <f t="shared" si="0"/>
        <v>765</v>
      </c>
    </row>
    <row r="7" spans="1:7" ht="15.75" x14ac:dyDescent="0.25">
      <c r="A7">
        <v>5</v>
      </c>
      <c r="B7" s="6" t="s">
        <v>101</v>
      </c>
      <c r="C7" s="4">
        <v>190</v>
      </c>
      <c r="D7" s="4">
        <v>195</v>
      </c>
      <c r="E7" s="4">
        <v>185</v>
      </c>
      <c r="F7" s="4">
        <v>179</v>
      </c>
      <c r="G7" s="16">
        <f t="shared" si="0"/>
        <v>749</v>
      </c>
    </row>
    <row r="8" spans="1:7" ht="15.75" x14ac:dyDescent="0.25">
      <c r="A8">
        <v>6</v>
      </c>
      <c r="B8" s="6" t="s">
        <v>14</v>
      </c>
      <c r="C8" s="4">
        <v>189</v>
      </c>
      <c r="D8" s="4">
        <v>145</v>
      </c>
      <c r="E8" s="4">
        <v>215</v>
      </c>
      <c r="F8" s="4">
        <v>199</v>
      </c>
      <c r="G8" s="16">
        <f t="shared" si="0"/>
        <v>748</v>
      </c>
    </row>
    <row r="9" spans="1:7" ht="15.75" x14ac:dyDescent="0.25">
      <c r="A9">
        <v>7</v>
      </c>
      <c r="B9" s="6" t="s">
        <v>37</v>
      </c>
      <c r="C9" s="4">
        <v>174</v>
      </c>
      <c r="D9" s="4">
        <v>172</v>
      </c>
      <c r="E9" s="4">
        <v>191</v>
      </c>
      <c r="F9" s="4">
        <v>211</v>
      </c>
      <c r="G9" s="16">
        <f t="shared" si="0"/>
        <v>748</v>
      </c>
    </row>
    <row r="10" spans="1:7" ht="15.75" x14ac:dyDescent="0.25">
      <c r="A10">
        <v>8</v>
      </c>
      <c r="B10" s="6" t="s">
        <v>78</v>
      </c>
      <c r="C10" s="4">
        <v>181</v>
      </c>
      <c r="D10" s="4">
        <v>157</v>
      </c>
      <c r="E10" s="4">
        <v>183</v>
      </c>
      <c r="F10" s="4">
        <v>214</v>
      </c>
      <c r="G10" s="16">
        <f t="shared" si="0"/>
        <v>735</v>
      </c>
    </row>
    <row r="11" spans="1:7" ht="15.75" x14ac:dyDescent="0.25">
      <c r="A11">
        <v>9</v>
      </c>
      <c r="B11" s="6" t="s">
        <v>79</v>
      </c>
      <c r="C11" s="4">
        <v>200</v>
      </c>
      <c r="D11" s="4">
        <v>168</v>
      </c>
      <c r="E11" s="4">
        <v>168</v>
      </c>
      <c r="F11" s="4">
        <v>171</v>
      </c>
      <c r="G11" s="16">
        <f t="shared" si="0"/>
        <v>707</v>
      </c>
    </row>
    <row r="12" spans="1:7" ht="15.75" x14ac:dyDescent="0.25">
      <c r="A12">
        <v>10</v>
      </c>
      <c r="B12" s="6" t="s">
        <v>118</v>
      </c>
      <c r="C12" s="4">
        <v>176</v>
      </c>
      <c r="D12" s="4">
        <v>147</v>
      </c>
      <c r="E12" s="4">
        <v>203</v>
      </c>
      <c r="F12" s="4">
        <v>173</v>
      </c>
      <c r="G12" s="16">
        <f t="shared" si="0"/>
        <v>699</v>
      </c>
    </row>
    <row r="13" spans="1:7" ht="15.75" x14ac:dyDescent="0.25">
      <c r="A13">
        <v>11</v>
      </c>
      <c r="B13" s="6" t="s">
        <v>12</v>
      </c>
      <c r="C13" s="4">
        <v>177</v>
      </c>
      <c r="D13" s="4">
        <v>181</v>
      </c>
      <c r="E13" s="4">
        <v>103</v>
      </c>
      <c r="F13" s="4">
        <v>216</v>
      </c>
      <c r="G13" s="16">
        <f t="shared" si="0"/>
        <v>677</v>
      </c>
    </row>
    <row r="14" spans="1:7" ht="15.75" x14ac:dyDescent="0.25">
      <c r="A14">
        <v>12</v>
      </c>
      <c r="B14" s="6" t="s">
        <v>126</v>
      </c>
      <c r="C14" s="4">
        <v>183</v>
      </c>
      <c r="D14" s="4">
        <v>177</v>
      </c>
      <c r="E14" s="4">
        <v>160</v>
      </c>
      <c r="F14" s="4">
        <v>157</v>
      </c>
      <c r="G14" s="16">
        <f t="shared" si="0"/>
        <v>677</v>
      </c>
    </row>
    <row r="15" spans="1:7" ht="15.75" x14ac:dyDescent="0.25">
      <c r="A15">
        <v>13</v>
      </c>
      <c r="B15" s="6" t="s">
        <v>55</v>
      </c>
      <c r="C15" s="4">
        <v>171</v>
      </c>
      <c r="D15" s="4">
        <v>169</v>
      </c>
      <c r="E15" s="4">
        <v>172</v>
      </c>
      <c r="F15" s="4">
        <v>157</v>
      </c>
      <c r="G15" s="16">
        <f t="shared" si="0"/>
        <v>669</v>
      </c>
    </row>
    <row r="16" spans="1:7" ht="15.75" x14ac:dyDescent="0.25">
      <c r="A16">
        <v>14</v>
      </c>
      <c r="B16" s="3" t="s">
        <v>23</v>
      </c>
      <c r="C16" s="4">
        <v>119</v>
      </c>
      <c r="D16" s="4">
        <v>144</v>
      </c>
      <c r="E16" s="4">
        <v>167</v>
      </c>
      <c r="F16" s="4">
        <v>170</v>
      </c>
      <c r="G16" s="16">
        <f t="shared" si="0"/>
        <v>600</v>
      </c>
    </row>
    <row r="17" spans="1:8" ht="15.75" x14ac:dyDescent="0.25">
      <c r="A17">
        <v>15</v>
      </c>
      <c r="B17" s="6" t="s">
        <v>20</v>
      </c>
      <c r="C17" s="4">
        <v>150</v>
      </c>
      <c r="D17" s="4">
        <v>143</v>
      </c>
      <c r="E17" s="4">
        <v>123</v>
      </c>
      <c r="F17" s="4">
        <v>117</v>
      </c>
      <c r="G17" s="16">
        <f t="shared" si="0"/>
        <v>533</v>
      </c>
    </row>
    <row r="18" spans="1:8" x14ac:dyDescent="0.25">
      <c r="B18" s="41"/>
      <c r="C18" s="42"/>
      <c r="D18" s="42"/>
      <c r="E18" s="42"/>
      <c r="F18" s="42"/>
      <c r="G18" s="43">
        <f>SUM(G3:G17)</f>
        <v>10741</v>
      </c>
      <c r="H18" s="41"/>
    </row>
    <row r="19" spans="1:8" x14ac:dyDescent="0.25">
      <c r="B19" s="41"/>
      <c r="C19" s="42"/>
      <c r="D19" s="42"/>
      <c r="E19" s="42"/>
      <c r="F19" s="42"/>
      <c r="G19" s="42"/>
      <c r="H19" s="41"/>
    </row>
    <row r="20" spans="1:8" ht="15.75" x14ac:dyDescent="0.25">
      <c r="B20" s="44"/>
      <c r="C20" s="42"/>
      <c r="D20" s="42"/>
      <c r="E20" s="42"/>
      <c r="F20" s="42"/>
      <c r="G20" s="43"/>
      <c r="H20" s="41"/>
    </row>
    <row r="21" spans="1:8" ht="15.75" x14ac:dyDescent="0.25">
      <c r="B21" s="44"/>
      <c r="C21" s="42"/>
      <c r="D21" s="42"/>
      <c r="E21" s="42"/>
      <c r="F21" s="42"/>
      <c r="G21" s="43"/>
      <c r="H21" s="41"/>
    </row>
    <row r="22" spans="1:8" ht="15.75" x14ac:dyDescent="0.25">
      <c r="A22">
        <v>1</v>
      </c>
      <c r="B22" s="12" t="s">
        <v>26</v>
      </c>
      <c r="C22" s="14">
        <v>161</v>
      </c>
      <c r="D22" s="14">
        <v>169</v>
      </c>
      <c r="E22" s="14">
        <v>178</v>
      </c>
      <c r="F22" s="14">
        <v>233</v>
      </c>
      <c r="G22" s="40">
        <f t="shared" ref="G22:G30" si="1">SUM(C22:F22)</f>
        <v>741</v>
      </c>
    </row>
    <row r="23" spans="1:8" ht="15.75" x14ac:dyDescent="0.25">
      <c r="A23">
        <v>2</v>
      </c>
      <c r="B23" s="11" t="s">
        <v>29</v>
      </c>
      <c r="C23" s="4">
        <v>167</v>
      </c>
      <c r="D23" s="4">
        <v>157</v>
      </c>
      <c r="E23" s="4">
        <v>224</v>
      </c>
      <c r="F23" s="4">
        <v>187</v>
      </c>
      <c r="G23" s="16">
        <f t="shared" si="1"/>
        <v>735</v>
      </c>
    </row>
    <row r="24" spans="1:8" ht="15.75" x14ac:dyDescent="0.25">
      <c r="A24">
        <v>3</v>
      </c>
      <c r="B24" s="11" t="s">
        <v>32</v>
      </c>
      <c r="C24" s="4">
        <v>171</v>
      </c>
      <c r="D24" s="4">
        <v>125</v>
      </c>
      <c r="E24" s="4">
        <v>135</v>
      </c>
      <c r="F24" s="4">
        <v>166</v>
      </c>
      <c r="G24" s="16">
        <f t="shared" si="1"/>
        <v>597</v>
      </c>
    </row>
    <row r="25" spans="1:8" ht="15.75" x14ac:dyDescent="0.25">
      <c r="A25">
        <v>4</v>
      </c>
      <c r="B25" s="11" t="s">
        <v>28</v>
      </c>
      <c r="C25" s="4">
        <v>138</v>
      </c>
      <c r="D25" s="4">
        <v>169</v>
      </c>
      <c r="E25" s="4">
        <v>169</v>
      </c>
      <c r="F25" s="4">
        <v>112</v>
      </c>
      <c r="G25" s="16">
        <f t="shared" si="1"/>
        <v>588</v>
      </c>
    </row>
    <row r="26" spans="1:8" ht="15.75" x14ac:dyDescent="0.25">
      <c r="A26">
        <v>5</v>
      </c>
      <c r="B26" s="12" t="s">
        <v>129</v>
      </c>
      <c r="C26" s="4">
        <v>147</v>
      </c>
      <c r="D26" s="4">
        <v>162</v>
      </c>
      <c r="E26" s="4">
        <v>129</v>
      </c>
      <c r="F26" s="4">
        <v>139</v>
      </c>
      <c r="G26" s="16">
        <f t="shared" si="1"/>
        <v>577</v>
      </c>
    </row>
    <row r="27" spans="1:8" ht="15.75" x14ac:dyDescent="0.25">
      <c r="A27">
        <v>6</v>
      </c>
      <c r="B27" s="11" t="s">
        <v>27</v>
      </c>
      <c r="C27" s="4">
        <v>138</v>
      </c>
      <c r="D27" s="4">
        <v>158</v>
      </c>
      <c r="E27" s="4">
        <v>158</v>
      </c>
      <c r="F27" s="4">
        <v>117</v>
      </c>
      <c r="G27" s="16">
        <f t="shared" si="1"/>
        <v>571</v>
      </c>
    </row>
    <row r="28" spans="1:8" ht="15.75" x14ac:dyDescent="0.25">
      <c r="B28" s="13" t="s">
        <v>30</v>
      </c>
      <c r="C28" s="4">
        <v>145</v>
      </c>
      <c r="D28" s="4">
        <v>141</v>
      </c>
      <c r="E28" s="4">
        <v>105</v>
      </c>
      <c r="F28" s="4">
        <v>172</v>
      </c>
      <c r="G28" s="16">
        <f t="shared" si="1"/>
        <v>563</v>
      </c>
    </row>
    <row r="29" spans="1:8" ht="15.75" x14ac:dyDescent="0.25">
      <c r="A29">
        <v>7</v>
      </c>
      <c r="B29" s="13" t="s">
        <v>84</v>
      </c>
      <c r="C29" s="4">
        <v>126</v>
      </c>
      <c r="D29" s="4">
        <v>148</v>
      </c>
      <c r="E29" s="4">
        <v>136</v>
      </c>
      <c r="F29" s="4">
        <v>148</v>
      </c>
      <c r="G29" s="16">
        <f t="shared" si="1"/>
        <v>558</v>
      </c>
    </row>
    <row r="30" spans="1:8" ht="15.75" x14ac:dyDescent="0.25">
      <c r="A30">
        <v>8</v>
      </c>
      <c r="B30" s="11" t="s">
        <v>115</v>
      </c>
      <c r="C30" s="4">
        <v>136</v>
      </c>
      <c r="D30" s="4">
        <v>132</v>
      </c>
      <c r="E30" s="4">
        <v>169</v>
      </c>
      <c r="F30" s="4">
        <v>103</v>
      </c>
      <c r="G30" s="16">
        <f t="shared" si="1"/>
        <v>540</v>
      </c>
    </row>
    <row r="31" spans="1:8" x14ac:dyDescent="0.25">
      <c r="G31" s="19">
        <f>SUM(G22:G30)</f>
        <v>5470</v>
      </c>
    </row>
    <row r="34" spans="2:4" x14ac:dyDescent="0.25">
      <c r="D34" s="2" t="s">
        <v>91</v>
      </c>
    </row>
    <row r="35" spans="2:4" x14ac:dyDescent="0.25">
      <c r="B35" t="s">
        <v>51</v>
      </c>
      <c r="C35" s="33">
        <f>G18+G31</f>
        <v>16211</v>
      </c>
      <c r="D35" s="33">
        <f>C35-C36</f>
        <v>1691</v>
      </c>
    </row>
    <row r="36" spans="2:4" x14ac:dyDescent="0.25">
      <c r="B36" t="s">
        <v>131</v>
      </c>
      <c r="C36" s="33">
        <v>14520</v>
      </c>
      <c r="D36" s="33"/>
    </row>
  </sheetData>
  <sortState xmlns:xlrd2="http://schemas.microsoft.com/office/spreadsheetml/2017/richdata2" ref="B22:G30">
    <sortCondition descending="1" ref="G22:G30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6"/>
  <sheetViews>
    <sheetView workbookViewId="0">
      <selection activeCell="B23" sqref="B23:G31"/>
    </sheetView>
  </sheetViews>
  <sheetFormatPr defaultRowHeight="15" x14ac:dyDescent="0.25"/>
  <cols>
    <col min="2" max="2" width="20.28515625" bestFit="1" customWidth="1"/>
    <col min="3" max="3" width="8.85546875" style="2"/>
    <col min="4" max="4" width="10" style="2" bestFit="1" customWidth="1"/>
    <col min="5" max="7" width="8.85546875" style="2"/>
    <col min="13" max="13" width="19.85546875" bestFit="1" customWidth="1"/>
  </cols>
  <sheetData>
    <row r="1" spans="2:7" ht="17.25" x14ac:dyDescent="0.3">
      <c r="B1" s="20" t="s">
        <v>132</v>
      </c>
    </row>
    <row r="2" spans="2:7" ht="17.25" x14ac:dyDescent="0.3">
      <c r="B2" s="20"/>
    </row>
    <row r="3" spans="2:7" ht="15.75" x14ac:dyDescent="0.25">
      <c r="B3" s="6" t="s">
        <v>8</v>
      </c>
      <c r="C3" s="10">
        <v>179</v>
      </c>
      <c r="D3" s="10">
        <v>204</v>
      </c>
      <c r="E3" s="10">
        <v>180</v>
      </c>
      <c r="F3" s="10">
        <v>216</v>
      </c>
      <c r="G3" s="10">
        <v>779</v>
      </c>
    </row>
    <row r="4" spans="2:7" ht="15.75" x14ac:dyDescent="0.25">
      <c r="B4" s="6" t="s">
        <v>5</v>
      </c>
      <c r="C4" s="10">
        <v>175</v>
      </c>
      <c r="D4" s="10">
        <v>188</v>
      </c>
      <c r="E4" s="10">
        <v>218</v>
      </c>
      <c r="F4" s="10">
        <v>188</v>
      </c>
      <c r="G4" s="10">
        <v>769</v>
      </c>
    </row>
    <row r="5" spans="2:7" ht="15.75" x14ac:dyDescent="0.25">
      <c r="B5" s="6" t="s">
        <v>113</v>
      </c>
      <c r="C5" s="10">
        <v>161</v>
      </c>
      <c r="D5" s="10">
        <v>211</v>
      </c>
      <c r="E5" s="10">
        <v>184</v>
      </c>
      <c r="F5" s="10">
        <v>190</v>
      </c>
      <c r="G5" s="10">
        <v>746</v>
      </c>
    </row>
    <row r="6" spans="2:7" ht="15.75" x14ac:dyDescent="0.25">
      <c r="B6" s="6" t="s">
        <v>7</v>
      </c>
      <c r="C6" s="10">
        <v>189</v>
      </c>
      <c r="D6" s="10">
        <v>188</v>
      </c>
      <c r="E6" s="10">
        <v>184</v>
      </c>
      <c r="F6" s="10">
        <v>167</v>
      </c>
      <c r="G6" s="10">
        <v>728</v>
      </c>
    </row>
    <row r="7" spans="2:7" ht="15.75" x14ac:dyDescent="0.25">
      <c r="B7" s="6" t="s">
        <v>37</v>
      </c>
      <c r="C7" s="10">
        <v>178</v>
      </c>
      <c r="D7" s="10">
        <v>194</v>
      </c>
      <c r="E7" s="10">
        <v>180</v>
      </c>
      <c r="F7" s="10">
        <v>171</v>
      </c>
      <c r="G7" s="10">
        <v>723</v>
      </c>
    </row>
    <row r="8" spans="2:7" ht="15.75" x14ac:dyDescent="0.25">
      <c r="B8" s="6" t="s">
        <v>55</v>
      </c>
      <c r="C8" s="10">
        <v>193</v>
      </c>
      <c r="D8" s="10">
        <v>178</v>
      </c>
      <c r="E8" s="10">
        <v>154</v>
      </c>
      <c r="F8" s="10">
        <v>188</v>
      </c>
      <c r="G8" s="10">
        <v>713</v>
      </c>
    </row>
    <row r="9" spans="2:7" ht="15.75" x14ac:dyDescent="0.25">
      <c r="B9" s="6" t="s">
        <v>14</v>
      </c>
      <c r="C9" s="10">
        <v>148</v>
      </c>
      <c r="D9" s="10">
        <v>173</v>
      </c>
      <c r="E9" s="10">
        <v>171</v>
      </c>
      <c r="F9" s="10">
        <v>216</v>
      </c>
      <c r="G9" s="10">
        <v>708</v>
      </c>
    </row>
    <row r="10" spans="2:7" ht="15.75" x14ac:dyDescent="0.25">
      <c r="B10" s="6" t="s">
        <v>78</v>
      </c>
      <c r="C10" s="10">
        <v>169</v>
      </c>
      <c r="D10" s="10">
        <v>166</v>
      </c>
      <c r="E10" s="10">
        <v>169</v>
      </c>
      <c r="F10" s="10">
        <v>201</v>
      </c>
      <c r="G10" s="10">
        <v>705</v>
      </c>
    </row>
    <row r="11" spans="2:7" ht="15.75" x14ac:dyDescent="0.25">
      <c r="B11" s="6" t="s">
        <v>134</v>
      </c>
      <c r="C11" s="10">
        <v>201</v>
      </c>
      <c r="D11" s="10">
        <v>162</v>
      </c>
      <c r="E11" s="10">
        <v>170</v>
      </c>
      <c r="F11" s="10">
        <v>162</v>
      </c>
      <c r="G11" s="10">
        <v>695</v>
      </c>
    </row>
    <row r="12" spans="2:7" ht="15.75" x14ac:dyDescent="0.25">
      <c r="B12" s="6" t="s">
        <v>53</v>
      </c>
      <c r="C12" s="10">
        <v>159</v>
      </c>
      <c r="D12" s="10">
        <v>232</v>
      </c>
      <c r="E12" s="10">
        <v>166</v>
      </c>
      <c r="F12" s="10">
        <v>135</v>
      </c>
      <c r="G12" s="10">
        <v>692</v>
      </c>
    </row>
    <row r="13" spans="2:7" ht="15.75" x14ac:dyDescent="0.25">
      <c r="B13" s="6" t="s">
        <v>79</v>
      </c>
      <c r="C13" s="10">
        <v>184</v>
      </c>
      <c r="D13" s="10">
        <v>170</v>
      </c>
      <c r="E13" s="10">
        <v>159</v>
      </c>
      <c r="F13" s="10">
        <v>157</v>
      </c>
      <c r="G13" s="10">
        <v>670</v>
      </c>
    </row>
    <row r="14" spans="2:7" ht="15.75" x14ac:dyDescent="0.25">
      <c r="B14" s="6" t="s">
        <v>118</v>
      </c>
      <c r="C14" s="10">
        <v>156</v>
      </c>
      <c r="D14" s="10">
        <v>177</v>
      </c>
      <c r="E14" s="10">
        <v>168</v>
      </c>
      <c r="F14" s="10">
        <v>147</v>
      </c>
      <c r="G14" s="10">
        <v>648</v>
      </c>
    </row>
    <row r="15" spans="2:7" ht="15.75" x14ac:dyDescent="0.25">
      <c r="B15" s="6" t="s">
        <v>23</v>
      </c>
      <c r="C15" s="10">
        <v>180</v>
      </c>
      <c r="D15" s="10">
        <v>153</v>
      </c>
      <c r="E15" s="10">
        <v>138</v>
      </c>
      <c r="F15" s="10">
        <v>145</v>
      </c>
      <c r="G15" s="10">
        <v>616</v>
      </c>
    </row>
    <row r="16" spans="2:7" ht="15.75" x14ac:dyDescent="0.25">
      <c r="B16" s="6" t="s">
        <v>20</v>
      </c>
      <c r="C16" s="10">
        <v>155</v>
      </c>
      <c r="D16" s="10">
        <v>156</v>
      </c>
      <c r="E16" s="10">
        <v>142</v>
      </c>
      <c r="F16" s="10">
        <v>153</v>
      </c>
      <c r="G16" s="10">
        <v>606</v>
      </c>
    </row>
    <row r="17" spans="2:7" ht="15.75" x14ac:dyDescent="0.25">
      <c r="B17" s="6" t="s">
        <v>126</v>
      </c>
      <c r="C17" s="10">
        <v>160</v>
      </c>
      <c r="D17" s="10">
        <v>165</v>
      </c>
      <c r="E17" s="10">
        <v>137</v>
      </c>
      <c r="F17" s="10">
        <v>140</v>
      </c>
      <c r="G17" s="10">
        <v>602</v>
      </c>
    </row>
    <row r="18" spans="2:7" ht="15.75" x14ac:dyDescent="0.25">
      <c r="B18" s="6" t="s">
        <v>12</v>
      </c>
      <c r="C18" s="10">
        <v>130</v>
      </c>
      <c r="D18" s="10">
        <v>187</v>
      </c>
      <c r="E18" s="10">
        <v>155</v>
      </c>
      <c r="F18" s="10">
        <v>103</v>
      </c>
      <c r="G18" s="10">
        <v>575</v>
      </c>
    </row>
    <row r="19" spans="2:7" x14ac:dyDescent="0.25">
      <c r="C19"/>
      <c r="D19"/>
      <c r="E19"/>
      <c r="F19"/>
      <c r="G19" s="45">
        <f>SUM(G3:G18)</f>
        <v>10975</v>
      </c>
    </row>
    <row r="20" spans="2:7" x14ac:dyDescent="0.25">
      <c r="C20"/>
      <c r="D20"/>
      <c r="E20"/>
      <c r="F20"/>
      <c r="G20"/>
    </row>
    <row r="21" spans="2:7" x14ac:dyDescent="0.25">
      <c r="C21"/>
      <c r="D21"/>
      <c r="E21"/>
      <c r="F21"/>
      <c r="G21"/>
    </row>
    <row r="22" spans="2:7" x14ac:dyDescent="0.25">
      <c r="C22"/>
      <c r="D22"/>
      <c r="E22"/>
      <c r="F22"/>
      <c r="G22"/>
    </row>
    <row r="23" spans="2:7" ht="15.75" x14ac:dyDescent="0.25">
      <c r="B23" s="11" t="s">
        <v>27</v>
      </c>
      <c r="C23" s="10">
        <v>189</v>
      </c>
      <c r="D23" s="10">
        <v>185</v>
      </c>
      <c r="E23" s="10">
        <v>171</v>
      </c>
      <c r="F23" s="10">
        <v>169</v>
      </c>
      <c r="G23" s="10">
        <v>714</v>
      </c>
    </row>
    <row r="24" spans="2:7" ht="15.75" x14ac:dyDescent="0.25">
      <c r="B24" s="11" t="s">
        <v>115</v>
      </c>
      <c r="C24" s="10">
        <v>196</v>
      </c>
      <c r="D24" s="10">
        <v>166</v>
      </c>
      <c r="E24" s="10">
        <v>165</v>
      </c>
      <c r="F24" s="10">
        <v>169</v>
      </c>
      <c r="G24" s="10">
        <v>696</v>
      </c>
    </row>
    <row r="25" spans="2:7" ht="15.75" x14ac:dyDescent="0.25">
      <c r="B25" s="11" t="s">
        <v>29</v>
      </c>
      <c r="C25" s="10">
        <v>181</v>
      </c>
      <c r="D25" s="10">
        <v>140</v>
      </c>
      <c r="E25" s="10">
        <v>189</v>
      </c>
      <c r="F25" s="10">
        <v>178</v>
      </c>
      <c r="G25" s="10">
        <v>688</v>
      </c>
    </row>
    <row r="26" spans="2:7" ht="15.75" x14ac:dyDescent="0.25">
      <c r="B26" s="11" t="s">
        <v>28</v>
      </c>
      <c r="C26" s="10">
        <v>193</v>
      </c>
      <c r="D26" s="10">
        <v>167</v>
      </c>
      <c r="E26" s="10">
        <v>179</v>
      </c>
      <c r="F26" s="10">
        <v>114</v>
      </c>
      <c r="G26" s="10">
        <v>653</v>
      </c>
    </row>
    <row r="27" spans="2:7" ht="15.75" x14ac:dyDescent="0.25">
      <c r="B27" s="11" t="s">
        <v>135</v>
      </c>
      <c r="C27" s="10">
        <v>149</v>
      </c>
      <c r="D27" s="10">
        <v>175</v>
      </c>
      <c r="E27" s="10">
        <v>161</v>
      </c>
      <c r="F27" s="10">
        <v>168</v>
      </c>
      <c r="G27" s="10">
        <v>653</v>
      </c>
    </row>
    <row r="28" spans="2:7" ht="15.75" x14ac:dyDescent="0.25">
      <c r="B28" s="11" t="s">
        <v>30</v>
      </c>
      <c r="C28" s="10">
        <v>171</v>
      </c>
      <c r="D28" s="10">
        <v>142</v>
      </c>
      <c r="E28" s="10">
        <v>158</v>
      </c>
      <c r="F28" s="10">
        <v>168</v>
      </c>
      <c r="G28" s="10">
        <v>639</v>
      </c>
    </row>
    <row r="29" spans="2:7" ht="15.75" x14ac:dyDescent="0.25">
      <c r="B29" s="11" t="s">
        <v>32</v>
      </c>
      <c r="C29" s="10">
        <v>189</v>
      </c>
      <c r="D29" s="10">
        <v>144</v>
      </c>
      <c r="E29" s="10">
        <v>146</v>
      </c>
      <c r="F29" s="10">
        <v>137</v>
      </c>
      <c r="G29" s="10">
        <v>616</v>
      </c>
    </row>
    <row r="30" spans="2:7" ht="15.75" x14ac:dyDescent="0.25">
      <c r="B30" s="11" t="s">
        <v>84</v>
      </c>
      <c r="C30" s="10">
        <v>145</v>
      </c>
      <c r="D30" s="10">
        <v>153</v>
      </c>
      <c r="E30" s="10">
        <v>151</v>
      </c>
      <c r="F30" s="10">
        <v>151</v>
      </c>
      <c r="G30" s="10">
        <v>600</v>
      </c>
    </row>
    <row r="31" spans="2:7" x14ac:dyDescent="0.25">
      <c r="G31" s="46">
        <f>SUM(G23:G30)</f>
        <v>5259</v>
      </c>
    </row>
    <row r="34" spans="2:4" x14ac:dyDescent="0.25">
      <c r="D34" s="2" t="s">
        <v>91</v>
      </c>
    </row>
    <row r="35" spans="2:4" x14ac:dyDescent="0.25">
      <c r="B35" t="s">
        <v>51</v>
      </c>
      <c r="C35" s="33">
        <v>16234</v>
      </c>
      <c r="D35" s="33">
        <f>C35-C36</f>
        <v>659</v>
      </c>
    </row>
    <row r="36" spans="2:4" x14ac:dyDescent="0.25">
      <c r="B36" t="s">
        <v>133</v>
      </c>
      <c r="C36" s="33">
        <v>15575</v>
      </c>
      <c r="D36" s="33"/>
    </row>
  </sheetData>
  <sortState xmlns:xlrd2="http://schemas.microsoft.com/office/spreadsheetml/2017/richdata2" ref="K8:R32">
    <sortCondition descending="1" ref="R8:R3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abSelected="1" workbookViewId="0">
      <pane ySplit="2" topLeftCell="A3" activePane="bottomLeft" state="frozen"/>
      <selection pane="bottomLeft" activeCell="U17" sqref="U17"/>
    </sheetView>
  </sheetViews>
  <sheetFormatPr defaultRowHeight="15" x14ac:dyDescent="0.25"/>
  <cols>
    <col min="1" max="1" width="4.28515625" customWidth="1"/>
    <col min="2" max="2" width="21.7109375" bestFit="1" customWidth="1"/>
    <col min="3" max="3" width="4.42578125" bestFit="1" customWidth="1"/>
    <col min="4" max="4" width="5.7109375" bestFit="1" customWidth="1"/>
    <col min="5" max="6" width="4.42578125" bestFit="1" customWidth="1"/>
    <col min="7" max="7" width="5.28515625" customWidth="1"/>
    <col min="8" max="12" width="4.42578125" bestFit="1" customWidth="1"/>
    <col min="13" max="13" width="6" bestFit="1" customWidth="1"/>
    <col min="14" max="14" width="3.28515625" bestFit="1" customWidth="1"/>
    <col min="15" max="15" width="4" bestFit="1" customWidth="1"/>
    <col min="16" max="16" width="5.42578125" customWidth="1"/>
  </cols>
  <sheetData>
    <row r="1" spans="1:16" ht="18.75" x14ac:dyDescent="0.3">
      <c r="B1" s="1" t="s">
        <v>64</v>
      </c>
      <c r="G1" s="2"/>
      <c r="M1" s="2"/>
      <c r="N1" s="2"/>
      <c r="O1" s="2"/>
      <c r="P1" s="2"/>
    </row>
    <row r="2" spans="1:16" ht="71.25" x14ac:dyDescent="0.25">
      <c r="B2" t="s">
        <v>0</v>
      </c>
      <c r="C2" s="28" t="s">
        <v>65</v>
      </c>
      <c r="D2" s="28" t="s">
        <v>66</v>
      </c>
      <c r="E2" s="28" t="s">
        <v>67</v>
      </c>
      <c r="F2" s="28" t="s">
        <v>68</v>
      </c>
      <c r="G2" s="28" t="s">
        <v>69</v>
      </c>
      <c r="H2" s="28" t="s">
        <v>70</v>
      </c>
      <c r="I2" s="28" t="s">
        <v>71</v>
      </c>
      <c r="J2" s="28" t="s">
        <v>72</v>
      </c>
      <c r="K2" s="28" t="s">
        <v>73</v>
      </c>
      <c r="L2" s="28" t="s">
        <v>74</v>
      </c>
      <c r="M2" s="29" t="s">
        <v>75</v>
      </c>
      <c r="N2" s="29" t="s">
        <v>1</v>
      </c>
      <c r="O2" s="29" t="s">
        <v>77</v>
      </c>
      <c r="P2" s="29" t="s">
        <v>3</v>
      </c>
    </row>
    <row r="3" spans="1:16" ht="15.75" x14ac:dyDescent="0.25">
      <c r="A3">
        <v>1</v>
      </c>
      <c r="B3" s="13" t="s">
        <v>26</v>
      </c>
      <c r="C3" s="4"/>
      <c r="D3" s="4">
        <v>783</v>
      </c>
      <c r="E3" s="4">
        <v>727</v>
      </c>
      <c r="F3" s="4">
        <v>705</v>
      </c>
      <c r="G3" s="4"/>
      <c r="H3" s="4">
        <v>669</v>
      </c>
      <c r="I3" s="4"/>
      <c r="J3" s="4"/>
      <c r="K3" s="4">
        <v>741</v>
      </c>
      <c r="L3" s="31"/>
      <c r="M3" s="4">
        <f>SUM(C3:L3)</f>
        <v>3625</v>
      </c>
      <c r="N3" s="4">
        <f>COUNTA(C3:L3)</f>
        <v>5</v>
      </c>
      <c r="O3" s="5">
        <f>M3/N3</f>
        <v>725</v>
      </c>
      <c r="P3" s="5">
        <f>O3/4</f>
        <v>181.25</v>
      </c>
    </row>
    <row r="4" spans="1:16" ht="15.75" x14ac:dyDescent="0.25">
      <c r="A4">
        <v>2</v>
      </c>
      <c r="B4" s="13" t="s">
        <v>44</v>
      </c>
      <c r="C4" s="4">
        <v>687</v>
      </c>
      <c r="D4" s="4"/>
      <c r="E4" s="4"/>
      <c r="F4" s="4"/>
      <c r="G4" s="4"/>
      <c r="H4" s="4">
        <v>685</v>
      </c>
      <c r="I4" s="4"/>
      <c r="J4" s="4"/>
      <c r="K4" s="4"/>
      <c r="L4" s="31"/>
      <c r="M4" s="4">
        <f>SUM(C4:L4)</f>
        <v>1372</v>
      </c>
      <c r="N4" s="4">
        <f>COUNTA(C4:L4)</f>
        <v>2</v>
      </c>
      <c r="O4" s="5">
        <f>M4/N4</f>
        <v>686</v>
      </c>
      <c r="P4" s="5">
        <f>O4/4</f>
        <v>171.5</v>
      </c>
    </row>
    <row r="5" spans="1:16" ht="15.75" x14ac:dyDescent="0.25">
      <c r="A5">
        <v>3</v>
      </c>
      <c r="B5" s="13" t="s">
        <v>85</v>
      </c>
      <c r="C5" s="4"/>
      <c r="D5" s="4"/>
      <c r="E5" s="4">
        <v>700</v>
      </c>
      <c r="F5" s="4"/>
      <c r="G5" s="4">
        <v>699</v>
      </c>
      <c r="H5" s="4"/>
      <c r="I5" s="4"/>
      <c r="J5" s="4">
        <v>616</v>
      </c>
      <c r="K5" s="4"/>
      <c r="L5" s="31"/>
      <c r="M5" s="4">
        <f>SUM(C5:L5)</f>
        <v>2015</v>
      </c>
      <c r="N5" s="4">
        <f>COUNTA(C5:L5)</f>
        <v>3</v>
      </c>
      <c r="O5" s="5">
        <f>M5/N5</f>
        <v>671.66666666666663</v>
      </c>
      <c r="P5" s="5">
        <f>O5/4</f>
        <v>167.91666666666666</v>
      </c>
    </row>
    <row r="6" spans="1:16" ht="15.75" x14ac:dyDescent="0.25">
      <c r="A6">
        <v>4</v>
      </c>
      <c r="B6" s="13" t="s">
        <v>29</v>
      </c>
      <c r="C6" s="4"/>
      <c r="D6" s="4">
        <v>671</v>
      </c>
      <c r="E6" s="4">
        <v>593</v>
      </c>
      <c r="F6" s="4"/>
      <c r="G6" s="4">
        <v>652</v>
      </c>
      <c r="H6" s="4"/>
      <c r="I6" s="4">
        <v>657</v>
      </c>
      <c r="J6" s="4"/>
      <c r="K6" s="4">
        <v>735</v>
      </c>
      <c r="L6" s="31">
        <v>688</v>
      </c>
      <c r="M6" s="4">
        <f>SUM(C6:L6)</f>
        <v>3996</v>
      </c>
      <c r="N6" s="4">
        <f>COUNTA(C6:L6)</f>
        <v>6</v>
      </c>
      <c r="O6" s="5">
        <f>M6/N6</f>
        <v>666</v>
      </c>
      <c r="P6" s="5">
        <f>O6/4</f>
        <v>166.5</v>
      </c>
    </row>
    <row r="7" spans="1:16" ht="15.75" x14ac:dyDescent="0.25">
      <c r="A7">
        <v>5</v>
      </c>
      <c r="B7" s="24" t="s">
        <v>28</v>
      </c>
      <c r="C7" s="14"/>
      <c r="D7" s="14">
        <v>640</v>
      </c>
      <c r="E7" s="14"/>
      <c r="F7" s="4">
        <v>737</v>
      </c>
      <c r="G7" s="4">
        <v>662</v>
      </c>
      <c r="H7" s="4"/>
      <c r="I7" s="4"/>
      <c r="J7" s="4">
        <v>625</v>
      </c>
      <c r="K7" s="4">
        <v>588</v>
      </c>
      <c r="L7" s="31">
        <v>653</v>
      </c>
      <c r="M7" s="4">
        <f>SUM(C7:L7)</f>
        <v>3905</v>
      </c>
      <c r="N7" s="4">
        <f>COUNTA(C7:L7)</f>
        <v>6</v>
      </c>
      <c r="O7" s="15">
        <f>M7/N7</f>
        <v>650.83333333333337</v>
      </c>
      <c r="P7" s="15">
        <f>O7/4</f>
        <v>162.70833333333334</v>
      </c>
    </row>
    <row r="8" spans="1:16" ht="15.75" x14ac:dyDescent="0.25">
      <c r="A8">
        <v>6</v>
      </c>
      <c r="B8" s="13" t="s">
        <v>27</v>
      </c>
      <c r="C8" s="14">
        <v>642</v>
      </c>
      <c r="D8" s="14"/>
      <c r="E8" s="14"/>
      <c r="F8" s="4">
        <v>577</v>
      </c>
      <c r="G8" s="4"/>
      <c r="H8" s="4"/>
      <c r="I8" s="4">
        <v>713</v>
      </c>
      <c r="J8" s="4"/>
      <c r="K8" s="4">
        <v>571</v>
      </c>
      <c r="L8" s="31">
        <v>714</v>
      </c>
      <c r="M8" s="4">
        <f>SUM(C8:L8)</f>
        <v>3217</v>
      </c>
      <c r="N8" s="4">
        <f>COUNTA(C8:L8)</f>
        <v>5</v>
      </c>
      <c r="O8" s="15">
        <f>M8/N8</f>
        <v>643.4</v>
      </c>
      <c r="P8" s="15">
        <f>O8/4</f>
        <v>160.85</v>
      </c>
    </row>
    <row r="9" spans="1:16" ht="15.75" x14ac:dyDescent="0.25">
      <c r="A9">
        <v>7</v>
      </c>
      <c r="B9" s="13" t="s">
        <v>88</v>
      </c>
      <c r="C9" s="14"/>
      <c r="D9" s="4"/>
      <c r="E9" s="14">
        <v>596</v>
      </c>
      <c r="F9" s="4"/>
      <c r="G9" s="4">
        <v>574</v>
      </c>
      <c r="H9" s="4">
        <v>724</v>
      </c>
      <c r="I9" s="4"/>
      <c r="J9" s="4"/>
      <c r="K9" s="4"/>
      <c r="L9" s="31"/>
      <c r="M9" s="4">
        <f>SUM(C9:L9)</f>
        <v>1894</v>
      </c>
      <c r="N9" s="4">
        <f>COUNTA(C9:L9)</f>
        <v>3</v>
      </c>
      <c r="O9" s="15">
        <f>M9/N9</f>
        <v>631.33333333333337</v>
      </c>
      <c r="P9" s="15">
        <f>O9/4</f>
        <v>157.83333333333334</v>
      </c>
    </row>
    <row r="10" spans="1:16" ht="15.75" x14ac:dyDescent="0.25">
      <c r="A10">
        <v>8</v>
      </c>
      <c r="B10" s="13" t="s">
        <v>30</v>
      </c>
      <c r="C10" s="4">
        <v>537</v>
      </c>
      <c r="D10" s="4"/>
      <c r="E10" s="4"/>
      <c r="F10" s="4">
        <v>674</v>
      </c>
      <c r="G10" s="4">
        <v>641</v>
      </c>
      <c r="H10" s="4"/>
      <c r="I10" s="4"/>
      <c r="J10" s="4">
        <v>714</v>
      </c>
      <c r="K10" s="4">
        <v>563</v>
      </c>
      <c r="L10" s="31">
        <v>639</v>
      </c>
      <c r="M10" s="4">
        <f>SUM(C10:L10)</f>
        <v>3768</v>
      </c>
      <c r="N10" s="4">
        <f>COUNTA(C10:L10)</f>
        <v>6</v>
      </c>
      <c r="O10" s="5">
        <f>M10/N10</f>
        <v>628</v>
      </c>
      <c r="P10" s="5">
        <f>O10/4</f>
        <v>157</v>
      </c>
    </row>
    <row r="11" spans="1:16" ht="15.75" x14ac:dyDescent="0.25">
      <c r="A11">
        <v>9</v>
      </c>
      <c r="B11" s="13" t="s">
        <v>45</v>
      </c>
      <c r="C11" s="4">
        <v>607</v>
      </c>
      <c r="D11" s="4"/>
      <c r="E11" s="4"/>
      <c r="F11" s="4"/>
      <c r="G11" s="4"/>
      <c r="H11" s="4">
        <v>625</v>
      </c>
      <c r="I11" s="4">
        <v>557</v>
      </c>
      <c r="J11" s="4"/>
      <c r="K11" s="4">
        <v>540</v>
      </c>
      <c r="L11" s="31">
        <v>696</v>
      </c>
      <c r="M11" s="4">
        <f>SUM(C11:L11)</f>
        <v>3025</v>
      </c>
      <c r="N11" s="4">
        <f>COUNTA(C11:L11)</f>
        <v>5</v>
      </c>
      <c r="O11" s="5">
        <f>M11/N11</f>
        <v>605</v>
      </c>
      <c r="P11" s="5">
        <f>O11/4</f>
        <v>151.25</v>
      </c>
    </row>
    <row r="12" spans="1:16" ht="15.75" x14ac:dyDescent="0.25">
      <c r="A12">
        <v>10</v>
      </c>
      <c r="B12" s="13" t="s">
        <v>54</v>
      </c>
      <c r="C12" s="4"/>
      <c r="D12" s="4">
        <v>621</v>
      </c>
      <c r="E12" s="4"/>
      <c r="F12" s="4"/>
      <c r="G12" s="4">
        <v>615</v>
      </c>
      <c r="H12" s="4"/>
      <c r="I12" s="4">
        <v>554</v>
      </c>
      <c r="J12" s="4"/>
      <c r="K12" s="4">
        <v>577</v>
      </c>
      <c r="L12" s="31">
        <v>653</v>
      </c>
      <c r="M12" s="4">
        <f>SUM(C12:L12)</f>
        <v>3020</v>
      </c>
      <c r="N12" s="4">
        <f>COUNTA(C12:L12)</f>
        <v>5</v>
      </c>
      <c r="O12" s="5">
        <f>M12/N12</f>
        <v>604</v>
      </c>
      <c r="P12" s="5">
        <f>O12/4</f>
        <v>151</v>
      </c>
    </row>
    <row r="13" spans="1:16" ht="15.75" x14ac:dyDescent="0.25">
      <c r="A13">
        <v>11</v>
      </c>
      <c r="B13" s="22" t="s">
        <v>46</v>
      </c>
      <c r="C13" s="4">
        <v>535</v>
      </c>
      <c r="D13" s="4"/>
      <c r="E13" s="4"/>
      <c r="F13" s="4"/>
      <c r="G13" s="4">
        <v>593</v>
      </c>
      <c r="H13" s="4"/>
      <c r="I13" s="4">
        <v>615</v>
      </c>
      <c r="J13" s="4"/>
      <c r="K13" s="4"/>
      <c r="L13" s="31"/>
      <c r="M13" s="4">
        <f>SUM(C13:L13)</f>
        <v>1743</v>
      </c>
      <c r="N13" s="4">
        <f>COUNTA(C13:L13)</f>
        <v>3</v>
      </c>
      <c r="O13" s="5">
        <f>M13/N13</f>
        <v>581</v>
      </c>
      <c r="P13" s="5">
        <f>O13/4</f>
        <v>145.25</v>
      </c>
    </row>
    <row r="14" spans="1:16" ht="15.75" x14ac:dyDescent="0.25">
      <c r="A14">
        <v>12</v>
      </c>
      <c r="B14" s="13" t="s">
        <v>32</v>
      </c>
      <c r="C14" s="14"/>
      <c r="D14" s="14"/>
      <c r="E14" s="14">
        <v>586</v>
      </c>
      <c r="F14" s="4"/>
      <c r="G14" s="4">
        <v>465</v>
      </c>
      <c r="H14" s="4"/>
      <c r="I14" s="4">
        <v>609</v>
      </c>
      <c r="J14" s="4">
        <v>521</v>
      </c>
      <c r="K14" s="4">
        <v>597</v>
      </c>
      <c r="L14" s="31">
        <v>616</v>
      </c>
      <c r="M14" s="4">
        <f>SUM(C14:L14)</f>
        <v>3394</v>
      </c>
      <c r="N14" s="4">
        <f>COUNTA(C14:L14)</f>
        <v>6</v>
      </c>
      <c r="O14" s="15">
        <f>M14/N14</f>
        <v>565.66666666666663</v>
      </c>
      <c r="P14" s="15">
        <f>O14/4</f>
        <v>141.41666666666666</v>
      </c>
    </row>
    <row r="15" spans="1:16" ht="15.75" x14ac:dyDescent="0.25">
      <c r="A15">
        <v>13</v>
      </c>
      <c r="B15" s="13" t="s">
        <v>86</v>
      </c>
      <c r="C15" s="4"/>
      <c r="D15" s="4"/>
      <c r="E15" s="4">
        <v>498</v>
      </c>
      <c r="F15" s="4"/>
      <c r="G15" s="4"/>
      <c r="H15" s="4">
        <v>598</v>
      </c>
      <c r="I15" s="4"/>
      <c r="J15" s="4">
        <v>585</v>
      </c>
      <c r="K15" s="4"/>
      <c r="L15" s="31"/>
      <c r="M15" s="4">
        <f>SUM(C15:L15)</f>
        <v>1681</v>
      </c>
      <c r="N15" s="4">
        <f>COUNTA(C15:L15)</f>
        <v>3</v>
      </c>
      <c r="O15" s="5">
        <f>M15/N15</f>
        <v>560.33333333333337</v>
      </c>
      <c r="P15" s="5">
        <f>O15/4</f>
        <v>140.08333333333334</v>
      </c>
    </row>
    <row r="16" spans="1:16" ht="15.75" x14ac:dyDescent="0.25">
      <c r="A16">
        <v>14</v>
      </c>
      <c r="B16" s="13" t="s">
        <v>35</v>
      </c>
      <c r="C16" s="4"/>
      <c r="D16" s="4">
        <v>542</v>
      </c>
      <c r="E16" s="4"/>
      <c r="F16" s="4"/>
      <c r="G16" s="4"/>
      <c r="H16" s="4">
        <v>536</v>
      </c>
      <c r="I16" s="4"/>
      <c r="J16" s="4">
        <v>600</v>
      </c>
      <c r="K16" s="4"/>
      <c r="L16" s="31"/>
      <c r="M16" s="4">
        <f>SUM(C16:L16)</f>
        <v>1678</v>
      </c>
      <c r="N16" s="4">
        <f>COUNTA(C16:L16)</f>
        <v>3</v>
      </c>
      <c r="O16" s="5">
        <f>M16/N16</f>
        <v>559.33333333333337</v>
      </c>
      <c r="P16" s="5">
        <f>O16/4</f>
        <v>139.83333333333334</v>
      </c>
    </row>
    <row r="17" spans="1:16" ht="15.75" x14ac:dyDescent="0.25">
      <c r="A17">
        <v>15</v>
      </c>
      <c r="B17" s="13" t="s">
        <v>31</v>
      </c>
      <c r="C17" s="4"/>
      <c r="D17" s="4">
        <v>509</v>
      </c>
      <c r="E17" s="4"/>
      <c r="F17" s="4">
        <v>599</v>
      </c>
      <c r="G17" s="4"/>
      <c r="H17" s="4"/>
      <c r="I17" s="4"/>
      <c r="J17" s="4"/>
      <c r="K17" s="4"/>
      <c r="L17" s="31"/>
      <c r="M17" s="4">
        <f>SUM(C17:L17)</f>
        <v>1108</v>
      </c>
      <c r="N17" s="4">
        <f>COUNTA(C17:L17)</f>
        <v>2</v>
      </c>
      <c r="O17" s="5">
        <f>M17/N17</f>
        <v>554</v>
      </c>
      <c r="P17" s="5">
        <f>O17/4</f>
        <v>138.5</v>
      </c>
    </row>
    <row r="18" spans="1:16" ht="15.75" x14ac:dyDescent="0.25">
      <c r="A18">
        <v>16</v>
      </c>
      <c r="B18" s="11" t="s">
        <v>34</v>
      </c>
      <c r="C18" s="4">
        <v>574</v>
      </c>
      <c r="D18" s="4"/>
      <c r="E18" s="4"/>
      <c r="F18" s="4">
        <v>558</v>
      </c>
      <c r="G18" s="4"/>
      <c r="H18" s="4">
        <v>517</v>
      </c>
      <c r="I18" s="4"/>
      <c r="J18" s="4"/>
      <c r="K18" s="4"/>
      <c r="L18" s="31"/>
      <c r="M18" s="4">
        <f>SUM(C18:L18)</f>
        <v>1649</v>
      </c>
      <c r="N18" s="4">
        <f>COUNTA(C18:L18)</f>
        <v>3</v>
      </c>
      <c r="O18" s="5">
        <f>M18/N18</f>
        <v>549.66666666666663</v>
      </c>
      <c r="P18" s="5">
        <f>O18/4</f>
        <v>137.41666666666666</v>
      </c>
    </row>
    <row r="19" spans="1:16" ht="15.75" x14ac:dyDescent="0.25">
      <c r="A19">
        <v>17</v>
      </c>
      <c r="B19" s="11" t="s">
        <v>123</v>
      </c>
      <c r="C19" s="4"/>
      <c r="D19" s="4"/>
      <c r="E19" s="4"/>
      <c r="F19" s="4"/>
      <c r="G19" s="4"/>
      <c r="H19" s="4"/>
      <c r="I19" s="4">
        <v>588</v>
      </c>
      <c r="J19" s="4">
        <v>495</v>
      </c>
      <c r="K19" s="4"/>
      <c r="L19" s="31"/>
      <c r="M19" s="4">
        <f>SUM(C19:L19)</f>
        <v>1083</v>
      </c>
      <c r="N19" s="4">
        <f>COUNTA(C19:L19)</f>
        <v>2</v>
      </c>
      <c r="O19" s="5">
        <f>M19/N19</f>
        <v>541.5</v>
      </c>
      <c r="P19" s="5">
        <f>O19/4</f>
        <v>135.375</v>
      </c>
    </row>
    <row r="20" spans="1:16" ht="15.75" x14ac:dyDescent="0.25">
      <c r="A20">
        <v>18</v>
      </c>
      <c r="B20" s="11" t="s">
        <v>84</v>
      </c>
      <c r="C20" s="4"/>
      <c r="D20" s="4"/>
      <c r="E20" s="4">
        <v>539</v>
      </c>
      <c r="F20" s="4"/>
      <c r="G20" s="4"/>
      <c r="H20" s="4"/>
      <c r="I20" s="4">
        <v>468</v>
      </c>
      <c r="J20" s="4">
        <v>524</v>
      </c>
      <c r="K20" s="4">
        <v>558</v>
      </c>
      <c r="L20" s="31">
        <v>600</v>
      </c>
      <c r="M20" s="4">
        <f>SUM(C20:L20)</f>
        <v>2689</v>
      </c>
      <c r="N20" s="4">
        <f>COUNTA(C20:L20)</f>
        <v>5</v>
      </c>
      <c r="O20" s="5">
        <f>M20/N20</f>
        <v>537.79999999999995</v>
      </c>
      <c r="P20" s="5">
        <f>O20/4</f>
        <v>134.44999999999999</v>
      </c>
    </row>
    <row r="21" spans="1:16" ht="15.75" x14ac:dyDescent="0.25">
      <c r="A21">
        <v>19</v>
      </c>
      <c r="B21" s="11" t="s">
        <v>87</v>
      </c>
      <c r="C21" s="4"/>
      <c r="D21" s="4"/>
      <c r="E21" s="4">
        <v>555</v>
      </c>
      <c r="F21" s="4">
        <v>482</v>
      </c>
      <c r="G21" s="4"/>
      <c r="H21" s="4"/>
      <c r="I21" s="4"/>
      <c r="J21" s="4"/>
      <c r="K21" s="4"/>
      <c r="L21" s="31"/>
      <c r="M21" s="4">
        <f>SUM(C21:L21)</f>
        <v>1037</v>
      </c>
      <c r="N21" s="4">
        <f>COUNTA(C21:L21)</f>
        <v>2</v>
      </c>
      <c r="O21" s="5">
        <f>M21/N21</f>
        <v>518.5</v>
      </c>
      <c r="P21" s="5">
        <f>O21/4</f>
        <v>129.625</v>
      </c>
    </row>
    <row r="22" spans="1:16" ht="15.75" x14ac:dyDescent="0.25">
      <c r="A22">
        <v>20</v>
      </c>
      <c r="B22" s="11" t="s">
        <v>59</v>
      </c>
      <c r="C22" s="4"/>
      <c r="D22" s="4">
        <v>430</v>
      </c>
      <c r="E22" s="4"/>
      <c r="F22" s="4">
        <v>512</v>
      </c>
      <c r="G22" s="4"/>
      <c r="H22" s="4"/>
      <c r="I22" s="4">
        <v>527</v>
      </c>
      <c r="J22" s="4"/>
      <c r="K22" s="4"/>
      <c r="L22" s="31"/>
      <c r="M22" s="4">
        <f>SUM(C22:L22)</f>
        <v>1469</v>
      </c>
      <c r="N22" s="4">
        <f>COUNTA(C22:L22)</f>
        <v>3</v>
      </c>
      <c r="O22" s="5">
        <f>M22/N22</f>
        <v>489.66666666666669</v>
      </c>
      <c r="P22" s="5">
        <f>O22/4</f>
        <v>122.41666666666667</v>
      </c>
    </row>
    <row r="23" spans="1:16" ht="15.75" x14ac:dyDescent="0.25">
      <c r="B23" s="11" t="s">
        <v>39</v>
      </c>
      <c r="C23" s="4">
        <v>500</v>
      </c>
      <c r="D23" s="4">
        <v>457</v>
      </c>
      <c r="E23" s="4"/>
      <c r="F23" s="4"/>
      <c r="G23" s="4"/>
      <c r="H23" s="4">
        <v>503</v>
      </c>
      <c r="I23" s="4"/>
      <c r="J23" s="4"/>
      <c r="K23" s="4"/>
      <c r="L23" s="31"/>
      <c r="M23" s="4">
        <f>SUM(C23:L23)</f>
        <v>1460</v>
      </c>
      <c r="N23" s="4">
        <f>COUNTA(C23:L23)</f>
        <v>3</v>
      </c>
      <c r="O23" s="5">
        <f>M23/N23</f>
        <v>486.66666666666669</v>
      </c>
      <c r="P23" s="5">
        <f>O23/4</f>
        <v>121.66666666666667</v>
      </c>
    </row>
    <row r="24" spans="1:16" ht="15.75" x14ac:dyDescent="0.25">
      <c r="A24">
        <v>21</v>
      </c>
      <c r="B24" s="11" t="s">
        <v>47</v>
      </c>
      <c r="C24" s="4">
        <v>423</v>
      </c>
      <c r="D24" s="4"/>
      <c r="E24" s="4"/>
      <c r="F24" s="4"/>
      <c r="G24" s="4"/>
      <c r="H24" s="4"/>
      <c r="I24" s="4"/>
      <c r="J24" s="4"/>
      <c r="K24" s="4"/>
      <c r="L24" s="31"/>
      <c r="M24" s="4">
        <f>SUM(C24:L24)</f>
        <v>423</v>
      </c>
      <c r="N24" s="4">
        <f>COUNTA(C24:L24)</f>
        <v>1</v>
      </c>
      <c r="O24" s="5">
        <f>M24/N24</f>
        <v>423</v>
      </c>
      <c r="P24" s="5">
        <f>O24/4</f>
        <v>105.75</v>
      </c>
    </row>
    <row r="25" spans="1:16" x14ac:dyDescent="0.25">
      <c r="B25" s="8" t="s">
        <v>76</v>
      </c>
      <c r="C25" s="7">
        <f>SUM(C3:C24)</f>
        <v>4505</v>
      </c>
      <c r="D25" s="7">
        <f>SUM(D3:D24)</f>
        <v>4653</v>
      </c>
      <c r="E25" s="7">
        <f>SUM(E3:E24)</f>
        <v>4794</v>
      </c>
      <c r="F25" s="7">
        <f>SUM(F3:F24)</f>
        <v>4844</v>
      </c>
      <c r="G25" s="7">
        <f t="shared" ref="G25:L25" si="0">SUM(G3:G24)</f>
        <v>4901</v>
      </c>
      <c r="H25" s="7">
        <f t="shared" si="0"/>
        <v>4857</v>
      </c>
      <c r="I25" s="7">
        <f t="shared" si="0"/>
        <v>5288</v>
      </c>
      <c r="J25" s="7">
        <f t="shared" si="0"/>
        <v>4680</v>
      </c>
      <c r="K25" s="7">
        <f t="shared" si="0"/>
        <v>5470</v>
      </c>
      <c r="L25" s="7">
        <f t="shared" si="0"/>
        <v>5259</v>
      </c>
      <c r="M25" s="2">
        <f>SUM(M3:M24)</f>
        <v>49251</v>
      </c>
      <c r="N25" s="4"/>
      <c r="O25" s="30">
        <f>AVERAGE(O3:O24)</f>
        <v>585.38030303030291</v>
      </c>
      <c r="P25" s="30">
        <f>AVERAGE(P3:P24)</f>
        <v>146.34507575757573</v>
      </c>
    </row>
    <row r="26" spans="1:16" x14ac:dyDescent="0.25">
      <c r="B26" s="8" t="s">
        <v>2</v>
      </c>
      <c r="C26" s="9">
        <f>C25/8</f>
        <v>563.125</v>
      </c>
      <c r="D26" s="9">
        <f t="shared" ref="D26:L26" si="1">D25/8</f>
        <v>581.625</v>
      </c>
      <c r="E26" s="9">
        <f t="shared" si="1"/>
        <v>599.25</v>
      </c>
      <c r="F26" s="9">
        <f t="shared" si="1"/>
        <v>605.5</v>
      </c>
      <c r="G26" s="9">
        <f t="shared" si="1"/>
        <v>612.625</v>
      </c>
      <c r="H26" s="9">
        <f t="shared" si="1"/>
        <v>607.125</v>
      </c>
      <c r="I26" s="9">
        <f>I25/9</f>
        <v>587.55555555555554</v>
      </c>
      <c r="J26" s="9">
        <f t="shared" si="1"/>
        <v>585</v>
      </c>
      <c r="K26" s="9">
        <f>K25/9</f>
        <v>607.77777777777783</v>
      </c>
      <c r="L26" s="9">
        <f t="shared" si="1"/>
        <v>657.375</v>
      </c>
      <c r="M26" s="9"/>
      <c r="N26" s="4"/>
    </row>
  </sheetData>
  <sortState xmlns:xlrd2="http://schemas.microsoft.com/office/spreadsheetml/2017/richdata2" ref="B3:P24">
    <sortCondition descending="1" ref="O3:O24"/>
  </sortState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22.5703125" bestFit="1" customWidth="1"/>
  </cols>
  <sheetData>
    <row r="1" spans="2:7" x14ac:dyDescent="0.25">
      <c r="B1" s="27" t="s">
        <v>41</v>
      </c>
    </row>
    <row r="2" spans="2:7" x14ac:dyDescent="0.25">
      <c r="B2" s="6" t="s">
        <v>7</v>
      </c>
      <c r="C2" s="4">
        <v>226</v>
      </c>
      <c r="D2" s="4">
        <v>189</v>
      </c>
      <c r="E2" s="4">
        <v>201</v>
      </c>
      <c r="F2" s="4">
        <v>256</v>
      </c>
      <c r="G2" s="16">
        <f t="shared" ref="G2:G17" si="0">SUM(C2:F2)</f>
        <v>872</v>
      </c>
    </row>
    <row r="3" spans="2:7" ht="15.75" x14ac:dyDescent="0.25">
      <c r="B3" s="3" t="s">
        <v>4</v>
      </c>
      <c r="C3" s="4">
        <v>231</v>
      </c>
      <c r="D3" s="4">
        <v>190</v>
      </c>
      <c r="E3" s="4">
        <v>202</v>
      </c>
      <c r="F3" s="4">
        <v>189</v>
      </c>
      <c r="G3" s="16">
        <f t="shared" si="0"/>
        <v>812</v>
      </c>
    </row>
    <row r="4" spans="2:7" ht="15.75" x14ac:dyDescent="0.25">
      <c r="B4" s="3" t="s">
        <v>37</v>
      </c>
      <c r="C4" s="4">
        <v>226</v>
      </c>
      <c r="D4" s="4">
        <v>195</v>
      </c>
      <c r="E4" s="4">
        <v>191</v>
      </c>
      <c r="F4" s="4">
        <v>183</v>
      </c>
      <c r="G4" s="16">
        <f t="shared" si="0"/>
        <v>795</v>
      </c>
    </row>
    <row r="5" spans="2:7" ht="15.75" x14ac:dyDescent="0.25">
      <c r="B5" s="3" t="s">
        <v>10</v>
      </c>
      <c r="C5" s="4">
        <v>179</v>
      </c>
      <c r="D5" s="4">
        <v>207</v>
      </c>
      <c r="E5" s="4">
        <v>182</v>
      </c>
      <c r="F5" s="4">
        <v>188</v>
      </c>
      <c r="G5" s="16">
        <f t="shared" si="0"/>
        <v>756</v>
      </c>
    </row>
    <row r="6" spans="2:7" ht="15.75" x14ac:dyDescent="0.25">
      <c r="B6" s="6" t="s">
        <v>8</v>
      </c>
      <c r="C6" s="4">
        <v>230</v>
      </c>
      <c r="D6" s="4">
        <v>179</v>
      </c>
      <c r="E6" s="4">
        <v>170</v>
      </c>
      <c r="F6" s="4">
        <v>165</v>
      </c>
      <c r="G6" s="16">
        <f t="shared" si="0"/>
        <v>744</v>
      </c>
    </row>
    <row r="7" spans="2:7" ht="15.75" x14ac:dyDescent="0.25">
      <c r="B7" s="6" t="s">
        <v>11</v>
      </c>
      <c r="C7" s="4">
        <v>171</v>
      </c>
      <c r="D7" s="4">
        <v>237</v>
      </c>
      <c r="E7" s="4">
        <v>171</v>
      </c>
      <c r="F7" s="4">
        <v>153</v>
      </c>
      <c r="G7" s="16">
        <f t="shared" si="0"/>
        <v>732</v>
      </c>
    </row>
    <row r="8" spans="2:7" ht="15.75" x14ac:dyDescent="0.25">
      <c r="B8" s="6" t="s">
        <v>25</v>
      </c>
      <c r="C8" s="4">
        <v>180</v>
      </c>
      <c r="D8" s="4">
        <v>223</v>
      </c>
      <c r="E8" s="4">
        <v>156</v>
      </c>
      <c r="F8" s="4">
        <v>171</v>
      </c>
      <c r="G8" s="16">
        <f t="shared" si="0"/>
        <v>730</v>
      </c>
    </row>
    <row r="9" spans="2:7" ht="15.75" x14ac:dyDescent="0.25">
      <c r="B9" s="6" t="s">
        <v>15</v>
      </c>
      <c r="C9" s="4">
        <v>144</v>
      </c>
      <c r="D9" s="4">
        <v>185</v>
      </c>
      <c r="E9" s="4">
        <v>171</v>
      </c>
      <c r="F9" s="4">
        <v>210</v>
      </c>
      <c r="G9" s="16">
        <f t="shared" si="0"/>
        <v>710</v>
      </c>
    </row>
    <row r="10" spans="2:7" ht="15.75" x14ac:dyDescent="0.25">
      <c r="B10" s="6" t="s">
        <v>42</v>
      </c>
      <c r="C10" s="4">
        <v>164</v>
      </c>
      <c r="D10" s="4">
        <v>224</v>
      </c>
      <c r="E10" s="4">
        <v>149</v>
      </c>
      <c r="F10" s="4">
        <v>168</v>
      </c>
      <c r="G10" s="16">
        <f t="shared" si="0"/>
        <v>705</v>
      </c>
    </row>
    <row r="11" spans="2:7" ht="15.75" x14ac:dyDescent="0.25">
      <c r="B11" s="6" t="s">
        <v>13</v>
      </c>
      <c r="C11" s="4">
        <v>187</v>
      </c>
      <c r="D11" s="4">
        <v>173</v>
      </c>
      <c r="E11" s="4">
        <v>166</v>
      </c>
      <c r="F11" s="4">
        <v>167</v>
      </c>
      <c r="G11" s="16">
        <f t="shared" si="0"/>
        <v>693</v>
      </c>
    </row>
    <row r="12" spans="2:7" ht="15.75" x14ac:dyDescent="0.25">
      <c r="B12" s="6" t="s">
        <v>16</v>
      </c>
      <c r="C12" s="4">
        <v>196</v>
      </c>
      <c r="D12" s="4">
        <v>152</v>
      </c>
      <c r="E12" s="4">
        <v>193</v>
      </c>
      <c r="F12" s="4">
        <v>139</v>
      </c>
      <c r="G12" s="16">
        <f t="shared" si="0"/>
        <v>680</v>
      </c>
    </row>
    <row r="13" spans="2:7" ht="15.75" x14ac:dyDescent="0.25">
      <c r="B13" s="3" t="s">
        <v>43</v>
      </c>
      <c r="C13" s="4">
        <v>141</v>
      </c>
      <c r="D13" s="4">
        <v>167</v>
      </c>
      <c r="E13" s="4">
        <v>194</v>
      </c>
      <c r="F13" s="4">
        <v>167</v>
      </c>
      <c r="G13" s="16">
        <f t="shared" si="0"/>
        <v>669</v>
      </c>
    </row>
    <row r="14" spans="2:7" ht="15.75" x14ac:dyDescent="0.25">
      <c r="B14" s="3" t="s">
        <v>40</v>
      </c>
      <c r="C14" s="4">
        <v>144</v>
      </c>
      <c r="D14" s="4">
        <v>149</v>
      </c>
      <c r="E14" s="4">
        <v>184</v>
      </c>
      <c r="F14" s="4">
        <v>140</v>
      </c>
      <c r="G14" s="16">
        <f t="shared" si="0"/>
        <v>617</v>
      </c>
    </row>
    <row r="15" spans="2:7" ht="15.75" x14ac:dyDescent="0.25">
      <c r="B15" s="3" t="s">
        <v>20</v>
      </c>
      <c r="C15" s="4">
        <v>152</v>
      </c>
      <c r="D15" s="4">
        <v>149</v>
      </c>
      <c r="E15" s="4">
        <v>168</v>
      </c>
      <c r="F15" s="4">
        <v>133</v>
      </c>
      <c r="G15" s="16">
        <f t="shared" si="0"/>
        <v>602</v>
      </c>
    </row>
    <row r="16" spans="2:7" ht="15.75" x14ac:dyDescent="0.25">
      <c r="B16" s="3" t="s">
        <v>21</v>
      </c>
      <c r="C16" s="4">
        <v>175</v>
      </c>
      <c r="D16" s="4">
        <v>103</v>
      </c>
      <c r="E16" s="4">
        <v>134</v>
      </c>
      <c r="F16" s="4">
        <v>134</v>
      </c>
      <c r="G16" s="16">
        <f t="shared" si="0"/>
        <v>546</v>
      </c>
    </row>
    <row r="17" spans="2:7" ht="15.75" x14ac:dyDescent="0.25">
      <c r="B17" s="3" t="s">
        <v>22</v>
      </c>
      <c r="C17" s="4">
        <v>129</v>
      </c>
      <c r="D17" s="4">
        <v>133</v>
      </c>
      <c r="E17" s="4">
        <v>132</v>
      </c>
      <c r="F17" s="4">
        <v>115</v>
      </c>
      <c r="G17" s="16">
        <f t="shared" si="0"/>
        <v>509</v>
      </c>
    </row>
    <row r="18" spans="2:7" ht="15.75" x14ac:dyDescent="0.25">
      <c r="C18" s="10"/>
      <c r="D18" s="10"/>
      <c r="E18" s="10"/>
      <c r="F18" s="10"/>
      <c r="G18" s="10"/>
    </row>
    <row r="20" spans="2:7" ht="15.75" x14ac:dyDescent="0.25">
      <c r="B20" s="13" t="s">
        <v>44</v>
      </c>
      <c r="C20" s="4">
        <v>166</v>
      </c>
      <c r="D20" s="4">
        <v>183</v>
      </c>
      <c r="E20" s="4">
        <v>161</v>
      </c>
      <c r="F20" s="4">
        <v>177</v>
      </c>
      <c r="G20" s="16">
        <f t="shared" ref="G20:G27" si="1">SUM(C20:F20)</f>
        <v>687</v>
      </c>
    </row>
    <row r="21" spans="2:7" ht="15.75" x14ac:dyDescent="0.25">
      <c r="B21" s="13" t="s">
        <v>27</v>
      </c>
      <c r="C21" s="4">
        <v>163</v>
      </c>
      <c r="D21" s="4">
        <v>139</v>
      </c>
      <c r="E21" s="4">
        <v>174</v>
      </c>
      <c r="F21" s="4">
        <v>166</v>
      </c>
      <c r="G21" s="16">
        <f t="shared" si="1"/>
        <v>642</v>
      </c>
    </row>
    <row r="22" spans="2:7" ht="15.75" x14ac:dyDescent="0.25">
      <c r="B22" s="13" t="s">
        <v>45</v>
      </c>
      <c r="C22" s="4">
        <v>126</v>
      </c>
      <c r="D22" s="4">
        <v>168</v>
      </c>
      <c r="E22" s="4">
        <v>158</v>
      </c>
      <c r="F22" s="4">
        <v>155</v>
      </c>
      <c r="G22" s="16">
        <f t="shared" si="1"/>
        <v>607</v>
      </c>
    </row>
    <row r="23" spans="2:7" ht="15.75" x14ac:dyDescent="0.25">
      <c r="B23" s="13" t="s">
        <v>34</v>
      </c>
      <c r="C23" s="4">
        <v>118</v>
      </c>
      <c r="D23" s="4">
        <v>179</v>
      </c>
      <c r="E23" s="4">
        <v>153</v>
      </c>
      <c r="F23" s="4">
        <v>124</v>
      </c>
      <c r="G23" s="16">
        <f t="shared" si="1"/>
        <v>574</v>
      </c>
    </row>
    <row r="24" spans="2:7" ht="15.75" x14ac:dyDescent="0.25">
      <c r="B24" s="24" t="s">
        <v>30</v>
      </c>
      <c r="C24" s="4">
        <v>125</v>
      </c>
      <c r="D24" s="4">
        <v>124</v>
      </c>
      <c r="E24" s="4">
        <v>174</v>
      </c>
      <c r="F24" s="4">
        <v>114</v>
      </c>
      <c r="G24" s="16">
        <f t="shared" si="1"/>
        <v>537</v>
      </c>
    </row>
    <row r="25" spans="2:7" ht="15.75" x14ac:dyDescent="0.25">
      <c r="B25" s="22" t="s">
        <v>46</v>
      </c>
      <c r="C25" s="4">
        <v>124</v>
      </c>
      <c r="D25" s="4">
        <v>137</v>
      </c>
      <c r="E25" s="4">
        <v>158</v>
      </c>
      <c r="F25" s="4">
        <v>116</v>
      </c>
      <c r="G25" s="16">
        <f t="shared" si="1"/>
        <v>535</v>
      </c>
    </row>
    <row r="26" spans="2:7" ht="15.75" x14ac:dyDescent="0.25">
      <c r="B26" s="13" t="s">
        <v>39</v>
      </c>
      <c r="C26" s="4">
        <v>151</v>
      </c>
      <c r="D26" s="4">
        <v>104</v>
      </c>
      <c r="E26" s="4">
        <v>127</v>
      </c>
      <c r="F26" s="4">
        <v>118</v>
      </c>
      <c r="G26" s="16">
        <f t="shared" si="1"/>
        <v>500</v>
      </c>
    </row>
    <row r="27" spans="2:7" ht="15.75" x14ac:dyDescent="0.25">
      <c r="B27" s="13" t="s">
        <v>47</v>
      </c>
      <c r="C27" s="4">
        <v>127</v>
      </c>
      <c r="D27" s="4">
        <v>74</v>
      </c>
      <c r="E27" s="4">
        <v>106</v>
      </c>
      <c r="F27" s="4">
        <v>116</v>
      </c>
      <c r="G27" s="16">
        <f t="shared" si="1"/>
        <v>423</v>
      </c>
    </row>
    <row r="28" spans="2:7" ht="15.75" x14ac:dyDescent="0.25">
      <c r="B28" s="18"/>
      <c r="C28" s="2"/>
      <c r="D28" s="2"/>
      <c r="E28" s="2"/>
      <c r="F28" s="2"/>
      <c r="G28" s="19"/>
    </row>
    <row r="29" spans="2:7" ht="15.75" x14ac:dyDescent="0.25">
      <c r="B29" s="18"/>
      <c r="C29" s="2"/>
      <c r="D29" s="2"/>
      <c r="E29" s="2"/>
      <c r="F29" s="2"/>
      <c r="G29" s="19"/>
    </row>
    <row r="30" spans="2:7" ht="15.75" x14ac:dyDescent="0.25">
      <c r="B30" s="18" t="s">
        <v>48</v>
      </c>
      <c r="D30" s="25" t="s">
        <v>49</v>
      </c>
      <c r="F30" t="s">
        <v>49</v>
      </c>
      <c r="G30" t="s">
        <v>50</v>
      </c>
    </row>
    <row r="31" spans="2:7" x14ac:dyDescent="0.25">
      <c r="B31" s="26">
        <v>45567</v>
      </c>
      <c r="C31" t="s">
        <v>51</v>
      </c>
      <c r="D31">
        <v>15708</v>
      </c>
      <c r="E31" t="s">
        <v>52</v>
      </c>
      <c r="F31">
        <v>14445</v>
      </c>
      <c r="G31">
        <v>1263</v>
      </c>
    </row>
  </sheetData>
  <sortState xmlns:xlrd2="http://schemas.microsoft.com/office/spreadsheetml/2017/richdata2" ref="B2:G18">
    <sortCondition descending="1" ref="G2:G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4"/>
  <sheetViews>
    <sheetView zoomScaleNormal="100" workbookViewId="0">
      <pane ySplit="1" topLeftCell="A2" activePane="bottomLeft" state="frozen"/>
      <selection pane="bottomLeft" activeCell="B25" sqref="B25"/>
    </sheetView>
  </sheetViews>
  <sheetFormatPr defaultRowHeight="15" x14ac:dyDescent="0.25"/>
  <cols>
    <col min="2" max="2" width="22.5703125" bestFit="1" customWidth="1"/>
    <col min="3" max="7" width="9.140625" style="2"/>
  </cols>
  <sheetData>
    <row r="1" spans="2:7" x14ac:dyDescent="0.25">
      <c r="B1" s="25" t="s">
        <v>63</v>
      </c>
    </row>
    <row r="2" spans="2:7" ht="15.75" x14ac:dyDescent="0.25">
      <c r="B2" s="3" t="s">
        <v>14</v>
      </c>
      <c r="C2" s="4">
        <v>203</v>
      </c>
      <c r="D2" s="4">
        <v>227</v>
      </c>
      <c r="E2" s="4">
        <v>196</v>
      </c>
      <c r="F2" s="4">
        <v>195</v>
      </c>
      <c r="G2" s="4">
        <f t="shared" ref="G2:G17" si="0">SUM(C2:F2)</f>
        <v>821</v>
      </c>
    </row>
    <row r="3" spans="2:7" ht="15.75" x14ac:dyDescent="0.25">
      <c r="B3" s="3" t="s">
        <v>5</v>
      </c>
      <c r="C3" s="4">
        <v>207</v>
      </c>
      <c r="D3" s="4">
        <v>152</v>
      </c>
      <c r="E3" s="4">
        <v>223</v>
      </c>
      <c r="F3" s="4">
        <v>211</v>
      </c>
      <c r="G3" s="4">
        <f t="shared" si="0"/>
        <v>793</v>
      </c>
    </row>
    <row r="4" spans="2:7" ht="15.75" x14ac:dyDescent="0.25">
      <c r="B4" s="3" t="s">
        <v>56</v>
      </c>
      <c r="C4" s="4">
        <v>215</v>
      </c>
      <c r="D4" s="4">
        <v>206</v>
      </c>
      <c r="E4" s="4">
        <v>167</v>
      </c>
      <c r="F4" s="4">
        <v>191</v>
      </c>
      <c r="G4" s="4">
        <f t="shared" si="0"/>
        <v>779</v>
      </c>
    </row>
    <row r="5" spans="2:7" ht="15.75" x14ac:dyDescent="0.25">
      <c r="B5" s="3" t="s">
        <v>38</v>
      </c>
      <c r="C5" s="4">
        <v>179</v>
      </c>
      <c r="D5" s="4">
        <v>201</v>
      </c>
      <c r="E5" s="4">
        <v>225</v>
      </c>
      <c r="F5" s="4">
        <v>167</v>
      </c>
      <c r="G5" s="4">
        <f t="shared" si="0"/>
        <v>772</v>
      </c>
    </row>
    <row r="6" spans="2:7" ht="15.75" x14ac:dyDescent="0.25">
      <c r="B6" s="3" t="s">
        <v>53</v>
      </c>
      <c r="C6" s="4">
        <v>230</v>
      </c>
      <c r="D6" s="4">
        <v>184</v>
      </c>
      <c r="E6" s="4">
        <v>174</v>
      </c>
      <c r="F6" s="4">
        <v>172</v>
      </c>
      <c r="G6" s="4">
        <f t="shared" si="0"/>
        <v>760</v>
      </c>
    </row>
    <row r="7" spans="2:7" ht="15.75" x14ac:dyDescent="0.25">
      <c r="B7" s="3" t="s">
        <v>19</v>
      </c>
      <c r="C7" s="4">
        <v>165</v>
      </c>
      <c r="D7" s="4">
        <v>193</v>
      </c>
      <c r="E7" s="4">
        <v>246</v>
      </c>
      <c r="F7" s="4">
        <v>149</v>
      </c>
      <c r="G7" s="4">
        <f t="shared" si="0"/>
        <v>753</v>
      </c>
    </row>
    <row r="8" spans="2:7" ht="15.75" x14ac:dyDescent="0.25">
      <c r="B8" s="3" t="s">
        <v>12</v>
      </c>
      <c r="C8" s="4">
        <v>176</v>
      </c>
      <c r="D8" s="4">
        <v>172</v>
      </c>
      <c r="E8" s="4">
        <v>204</v>
      </c>
      <c r="F8" s="4">
        <v>186</v>
      </c>
      <c r="G8" s="4">
        <f t="shared" si="0"/>
        <v>738</v>
      </c>
    </row>
    <row r="9" spans="2:7" ht="15.75" x14ac:dyDescent="0.25">
      <c r="B9" s="3" t="s">
        <v>9</v>
      </c>
      <c r="C9" s="4">
        <v>212</v>
      </c>
      <c r="D9" s="4">
        <v>154</v>
      </c>
      <c r="E9" s="4">
        <v>171</v>
      </c>
      <c r="F9" s="4">
        <v>160</v>
      </c>
      <c r="G9" s="4">
        <f t="shared" si="0"/>
        <v>697</v>
      </c>
    </row>
    <row r="10" spans="2:7" ht="15.75" x14ac:dyDescent="0.25">
      <c r="B10" s="3" t="s">
        <v>36</v>
      </c>
      <c r="C10" s="4">
        <v>187</v>
      </c>
      <c r="D10" s="4">
        <v>187</v>
      </c>
      <c r="E10" s="4">
        <v>153</v>
      </c>
      <c r="F10" s="4">
        <v>147</v>
      </c>
      <c r="G10" s="4">
        <f t="shared" si="0"/>
        <v>674</v>
      </c>
    </row>
    <row r="11" spans="2:7" ht="15.75" x14ac:dyDescent="0.25">
      <c r="B11" s="3" t="s">
        <v>57</v>
      </c>
      <c r="C11" s="4">
        <v>193</v>
      </c>
      <c r="D11" s="4">
        <v>159</v>
      </c>
      <c r="E11" s="4">
        <v>178</v>
      </c>
      <c r="F11" s="4">
        <v>137</v>
      </c>
      <c r="G11" s="4">
        <f t="shared" si="0"/>
        <v>667</v>
      </c>
    </row>
    <row r="12" spans="2:7" ht="15.75" x14ac:dyDescent="0.25">
      <c r="B12" s="3" t="s">
        <v>6</v>
      </c>
      <c r="C12" s="4">
        <v>142</v>
      </c>
      <c r="D12" s="4">
        <v>154</v>
      </c>
      <c r="E12" s="4">
        <v>202</v>
      </c>
      <c r="F12" s="4">
        <v>167</v>
      </c>
      <c r="G12" s="4">
        <f t="shared" si="0"/>
        <v>665</v>
      </c>
    </row>
    <row r="13" spans="2:7" ht="15.75" x14ac:dyDescent="0.25">
      <c r="B13" s="3" t="s">
        <v>58</v>
      </c>
      <c r="C13" s="4">
        <v>183</v>
      </c>
      <c r="D13" s="4">
        <v>182</v>
      </c>
      <c r="E13" s="4">
        <v>160</v>
      </c>
      <c r="F13" s="4">
        <v>125</v>
      </c>
      <c r="G13" s="4">
        <f t="shared" si="0"/>
        <v>650</v>
      </c>
    </row>
    <row r="14" spans="2:7" ht="15.75" x14ac:dyDescent="0.25">
      <c r="B14" s="3" t="s">
        <v>55</v>
      </c>
      <c r="C14" s="4">
        <v>144</v>
      </c>
      <c r="D14" s="4">
        <v>127</v>
      </c>
      <c r="E14" s="4">
        <v>158</v>
      </c>
      <c r="F14" s="4">
        <v>185</v>
      </c>
      <c r="G14" s="4">
        <f t="shared" si="0"/>
        <v>614</v>
      </c>
    </row>
    <row r="15" spans="2:7" ht="15.75" x14ac:dyDescent="0.25">
      <c r="B15" s="3" t="s">
        <v>23</v>
      </c>
      <c r="C15" s="4">
        <v>180</v>
      </c>
      <c r="D15" s="4">
        <v>119</v>
      </c>
      <c r="E15" s="4">
        <v>159</v>
      </c>
      <c r="F15" s="4">
        <v>152</v>
      </c>
      <c r="G15" s="4">
        <f t="shared" si="0"/>
        <v>610</v>
      </c>
    </row>
    <row r="16" spans="2:7" ht="15.75" x14ac:dyDescent="0.25">
      <c r="B16" s="3" t="s">
        <v>18</v>
      </c>
      <c r="C16" s="4">
        <v>150</v>
      </c>
      <c r="D16" s="4">
        <v>138</v>
      </c>
      <c r="E16" s="4">
        <v>132</v>
      </c>
      <c r="F16" s="4">
        <v>137</v>
      </c>
      <c r="G16" s="4">
        <f t="shared" si="0"/>
        <v>557</v>
      </c>
    </row>
    <row r="17" spans="2:7" ht="15.75" x14ac:dyDescent="0.25">
      <c r="B17" s="3" t="s">
        <v>24</v>
      </c>
      <c r="C17" s="4">
        <v>115</v>
      </c>
      <c r="D17" s="4">
        <v>127</v>
      </c>
      <c r="E17" s="4">
        <v>111</v>
      </c>
      <c r="F17" s="4">
        <v>129</v>
      </c>
      <c r="G17" s="4">
        <f t="shared" si="0"/>
        <v>482</v>
      </c>
    </row>
    <row r="19" spans="2:7" x14ac:dyDescent="0.25">
      <c r="G19" s="2">
        <f>SUM(G2:G18)</f>
        <v>11032</v>
      </c>
    </row>
    <row r="22" spans="2:7" ht="15.75" x14ac:dyDescent="0.25">
      <c r="B22" s="13" t="s">
        <v>26</v>
      </c>
      <c r="C22" s="4">
        <v>201</v>
      </c>
      <c r="D22" s="4">
        <v>205</v>
      </c>
      <c r="E22" s="4">
        <v>217</v>
      </c>
      <c r="F22" s="4">
        <v>160</v>
      </c>
      <c r="G22" s="4">
        <f t="shared" ref="G22:G29" si="1">SUM(C22:F22)</f>
        <v>783</v>
      </c>
    </row>
    <row r="23" spans="2:7" ht="15.75" x14ac:dyDescent="0.25">
      <c r="B23" s="13" t="s">
        <v>29</v>
      </c>
      <c r="C23" s="4">
        <v>190</v>
      </c>
      <c r="D23" s="4">
        <v>137</v>
      </c>
      <c r="E23" s="4">
        <v>184</v>
      </c>
      <c r="F23" s="4">
        <v>160</v>
      </c>
      <c r="G23" s="4">
        <f t="shared" si="1"/>
        <v>671</v>
      </c>
    </row>
    <row r="24" spans="2:7" ht="15.75" x14ac:dyDescent="0.25">
      <c r="B24" s="13" t="s">
        <v>28</v>
      </c>
      <c r="C24" s="4">
        <v>192</v>
      </c>
      <c r="D24" s="4">
        <v>138</v>
      </c>
      <c r="E24" s="4">
        <v>153</v>
      </c>
      <c r="F24" s="4">
        <v>157</v>
      </c>
      <c r="G24" s="4">
        <f t="shared" si="1"/>
        <v>640</v>
      </c>
    </row>
    <row r="25" spans="2:7" ht="15.75" x14ac:dyDescent="0.25">
      <c r="B25" s="13" t="s">
        <v>102</v>
      </c>
      <c r="C25" s="4">
        <v>176</v>
      </c>
      <c r="D25" s="4">
        <v>137</v>
      </c>
      <c r="E25" s="4">
        <v>171</v>
      </c>
      <c r="F25" s="4">
        <v>137</v>
      </c>
      <c r="G25" s="4">
        <f t="shared" si="1"/>
        <v>621</v>
      </c>
    </row>
    <row r="26" spans="2:7" ht="15.75" x14ac:dyDescent="0.25">
      <c r="B26" s="13" t="s">
        <v>35</v>
      </c>
      <c r="C26" s="4">
        <v>137</v>
      </c>
      <c r="D26" s="4">
        <v>161</v>
      </c>
      <c r="E26" s="4">
        <v>119</v>
      </c>
      <c r="F26" s="4">
        <v>125</v>
      </c>
      <c r="G26" s="4">
        <f t="shared" si="1"/>
        <v>542</v>
      </c>
    </row>
    <row r="27" spans="2:7" ht="15.75" x14ac:dyDescent="0.25">
      <c r="B27" s="13" t="s">
        <v>31</v>
      </c>
      <c r="C27" s="4">
        <v>123</v>
      </c>
      <c r="D27" s="4">
        <v>158</v>
      </c>
      <c r="E27" s="4">
        <v>105</v>
      </c>
      <c r="F27" s="4">
        <v>123</v>
      </c>
      <c r="G27" s="4">
        <f t="shared" si="1"/>
        <v>509</v>
      </c>
    </row>
    <row r="28" spans="2:7" ht="15.75" x14ac:dyDescent="0.25">
      <c r="B28" s="13" t="s">
        <v>33</v>
      </c>
      <c r="C28" s="4">
        <v>114</v>
      </c>
      <c r="D28" s="4">
        <v>116</v>
      </c>
      <c r="E28" s="4">
        <v>118</v>
      </c>
      <c r="F28" s="4">
        <v>109</v>
      </c>
      <c r="G28" s="4">
        <f t="shared" si="1"/>
        <v>457</v>
      </c>
    </row>
    <row r="29" spans="2:7" ht="15.75" x14ac:dyDescent="0.25">
      <c r="B29" s="13" t="s">
        <v>59</v>
      </c>
      <c r="C29" s="4">
        <v>94</v>
      </c>
      <c r="D29" s="4">
        <v>99</v>
      </c>
      <c r="E29" s="4">
        <v>128</v>
      </c>
      <c r="F29" s="4">
        <v>109</v>
      </c>
      <c r="G29" s="4">
        <f t="shared" si="1"/>
        <v>430</v>
      </c>
    </row>
    <row r="31" spans="2:7" x14ac:dyDescent="0.25">
      <c r="G31" s="2">
        <f>SUM(G22:G30)</f>
        <v>4653</v>
      </c>
    </row>
    <row r="33" spans="2:6" x14ac:dyDescent="0.25">
      <c r="B33" t="s">
        <v>60</v>
      </c>
      <c r="D33" s="2">
        <f>SUM(G31,G19)</f>
        <v>15685</v>
      </c>
      <c r="F33" s="2" t="s">
        <v>61</v>
      </c>
    </row>
    <row r="34" spans="2:6" x14ac:dyDescent="0.25">
      <c r="B34" t="s">
        <v>62</v>
      </c>
      <c r="D34" s="2">
        <v>15692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>
      <selection activeCell="I37" sqref="I37"/>
    </sheetView>
  </sheetViews>
  <sheetFormatPr defaultRowHeight="15" x14ac:dyDescent="0.25"/>
  <cols>
    <col min="2" max="2" width="21.7109375" bestFit="1" customWidth="1"/>
    <col min="3" max="6" width="7.42578125" style="2" customWidth="1"/>
    <col min="7" max="7" width="8.85546875" style="2"/>
  </cols>
  <sheetData>
    <row r="1" spans="1:7" x14ac:dyDescent="0.25">
      <c r="B1" s="25" t="s">
        <v>89</v>
      </c>
      <c r="G1" s="19"/>
    </row>
    <row r="2" spans="1:7" ht="15.75" x14ac:dyDescent="0.25">
      <c r="A2">
        <v>1</v>
      </c>
      <c r="B2" s="3" t="s">
        <v>10</v>
      </c>
      <c r="C2" s="4">
        <v>191</v>
      </c>
      <c r="D2" s="4">
        <v>219</v>
      </c>
      <c r="E2" s="4">
        <v>181</v>
      </c>
      <c r="F2" s="4">
        <v>213</v>
      </c>
      <c r="G2" s="16">
        <f t="shared" ref="G2:G17" si="0">SUM(C2:F2)</f>
        <v>804</v>
      </c>
    </row>
    <row r="3" spans="1:7" ht="15.75" x14ac:dyDescent="0.25">
      <c r="A3">
        <v>2</v>
      </c>
      <c r="B3" s="6" t="s">
        <v>16</v>
      </c>
      <c r="C3" s="4">
        <v>188</v>
      </c>
      <c r="D3" s="4">
        <v>187</v>
      </c>
      <c r="E3" s="4">
        <v>209</v>
      </c>
      <c r="F3" s="4">
        <v>174</v>
      </c>
      <c r="G3" s="16">
        <f t="shared" si="0"/>
        <v>758</v>
      </c>
    </row>
    <row r="4" spans="1:7" ht="15.75" x14ac:dyDescent="0.25">
      <c r="A4">
        <v>3</v>
      </c>
      <c r="B4" s="6" t="s">
        <v>83</v>
      </c>
      <c r="C4" s="4">
        <v>184</v>
      </c>
      <c r="D4" s="4">
        <v>149</v>
      </c>
      <c r="E4" s="4">
        <v>213</v>
      </c>
      <c r="F4" s="4">
        <v>207</v>
      </c>
      <c r="G4" s="16">
        <f t="shared" si="0"/>
        <v>753</v>
      </c>
    </row>
    <row r="5" spans="1:7" ht="15.75" x14ac:dyDescent="0.25">
      <c r="A5">
        <v>4</v>
      </c>
      <c r="B5" s="23" t="s">
        <v>9</v>
      </c>
      <c r="C5" s="4">
        <v>223</v>
      </c>
      <c r="D5" s="4">
        <v>178</v>
      </c>
      <c r="E5" s="4">
        <v>160</v>
      </c>
      <c r="F5" s="4">
        <v>182</v>
      </c>
      <c r="G5" s="16">
        <f t="shared" si="0"/>
        <v>743</v>
      </c>
    </row>
    <row r="6" spans="1:7" ht="15.75" x14ac:dyDescent="0.25">
      <c r="A6">
        <v>5</v>
      </c>
      <c r="B6" s="6" t="s">
        <v>78</v>
      </c>
      <c r="C6" s="4">
        <v>203</v>
      </c>
      <c r="D6" s="4">
        <v>161</v>
      </c>
      <c r="E6" s="4">
        <v>175</v>
      </c>
      <c r="F6" s="4">
        <v>196</v>
      </c>
      <c r="G6" s="16">
        <f t="shared" si="0"/>
        <v>735</v>
      </c>
    </row>
    <row r="7" spans="1:7" ht="15.75" x14ac:dyDescent="0.25">
      <c r="A7">
        <v>6</v>
      </c>
      <c r="B7" s="3" t="s">
        <v>43</v>
      </c>
      <c r="C7" s="4">
        <v>170</v>
      </c>
      <c r="D7" s="4">
        <v>140</v>
      </c>
      <c r="E7" s="4">
        <v>201</v>
      </c>
      <c r="F7" s="4">
        <v>177</v>
      </c>
      <c r="G7" s="16">
        <f t="shared" si="0"/>
        <v>688</v>
      </c>
    </row>
    <row r="8" spans="1:7" ht="15.75" x14ac:dyDescent="0.25">
      <c r="A8">
        <v>7</v>
      </c>
      <c r="B8" s="3" t="s">
        <v>58</v>
      </c>
      <c r="C8" s="4">
        <v>167</v>
      </c>
      <c r="D8" s="4">
        <v>173</v>
      </c>
      <c r="E8" s="4">
        <v>167</v>
      </c>
      <c r="F8" s="4">
        <v>180</v>
      </c>
      <c r="G8" s="16">
        <f t="shared" si="0"/>
        <v>687</v>
      </c>
    </row>
    <row r="9" spans="1:7" ht="15.75" x14ac:dyDescent="0.25">
      <c r="A9">
        <v>8</v>
      </c>
      <c r="B9" s="6" t="s">
        <v>8</v>
      </c>
      <c r="C9" s="4">
        <v>158</v>
      </c>
      <c r="D9" s="4">
        <v>206</v>
      </c>
      <c r="E9" s="4">
        <v>145</v>
      </c>
      <c r="F9" s="4">
        <v>167</v>
      </c>
      <c r="G9" s="16">
        <f t="shared" si="0"/>
        <v>676</v>
      </c>
    </row>
    <row r="10" spans="1:7" ht="15.75" x14ac:dyDescent="0.25">
      <c r="A10">
        <v>9</v>
      </c>
      <c r="B10" s="6" t="s">
        <v>82</v>
      </c>
      <c r="C10" s="4">
        <v>150</v>
      </c>
      <c r="D10" s="4">
        <v>168</v>
      </c>
      <c r="E10" s="4">
        <v>169</v>
      </c>
      <c r="F10" s="4">
        <v>186</v>
      </c>
      <c r="G10" s="16">
        <f t="shared" si="0"/>
        <v>673</v>
      </c>
    </row>
    <row r="11" spans="1:7" ht="15.75" x14ac:dyDescent="0.25">
      <c r="A11">
        <v>10</v>
      </c>
      <c r="B11" s="6" t="s">
        <v>80</v>
      </c>
      <c r="C11" s="4">
        <v>145</v>
      </c>
      <c r="D11" s="4">
        <v>189</v>
      </c>
      <c r="E11" s="4">
        <v>136</v>
      </c>
      <c r="F11" s="4">
        <v>167</v>
      </c>
      <c r="G11" s="16">
        <f t="shared" si="0"/>
        <v>637</v>
      </c>
    </row>
    <row r="12" spans="1:7" ht="15.75" x14ac:dyDescent="0.25">
      <c r="A12">
        <v>11</v>
      </c>
      <c r="B12" s="6" t="s">
        <v>81</v>
      </c>
      <c r="C12" s="4">
        <v>165</v>
      </c>
      <c r="D12" s="4">
        <v>178</v>
      </c>
      <c r="E12" s="4">
        <v>118</v>
      </c>
      <c r="F12" s="4">
        <v>151</v>
      </c>
      <c r="G12" s="16">
        <f t="shared" si="0"/>
        <v>612</v>
      </c>
    </row>
    <row r="13" spans="1:7" ht="15.75" x14ac:dyDescent="0.25">
      <c r="A13">
        <v>12</v>
      </c>
      <c r="B13" s="6" t="s">
        <v>15</v>
      </c>
      <c r="C13" s="4">
        <v>163</v>
      </c>
      <c r="D13" s="4">
        <v>158</v>
      </c>
      <c r="E13" s="4">
        <v>159</v>
      </c>
      <c r="F13" s="4">
        <v>126</v>
      </c>
      <c r="G13" s="16">
        <f t="shared" si="0"/>
        <v>606</v>
      </c>
    </row>
    <row r="14" spans="1:7" ht="15.75" x14ac:dyDescent="0.25">
      <c r="A14">
        <v>13</v>
      </c>
      <c r="B14" s="6" t="s">
        <v>17</v>
      </c>
      <c r="C14" s="4">
        <v>162</v>
      </c>
      <c r="D14" s="4">
        <v>138</v>
      </c>
      <c r="E14" s="4">
        <v>132</v>
      </c>
      <c r="F14" s="4">
        <v>169</v>
      </c>
      <c r="G14" s="16">
        <f t="shared" si="0"/>
        <v>601</v>
      </c>
    </row>
    <row r="15" spans="1:7" ht="15.75" x14ac:dyDescent="0.25">
      <c r="A15">
        <v>14</v>
      </c>
      <c r="B15" s="6" t="s">
        <v>79</v>
      </c>
      <c r="C15" s="4">
        <v>115</v>
      </c>
      <c r="D15" s="4">
        <v>134</v>
      </c>
      <c r="E15" s="4">
        <v>173</v>
      </c>
      <c r="F15" s="4">
        <v>176</v>
      </c>
      <c r="G15" s="16">
        <f t="shared" si="0"/>
        <v>598</v>
      </c>
    </row>
    <row r="16" spans="1:7" ht="15.75" x14ac:dyDescent="0.25">
      <c r="A16">
        <v>15</v>
      </c>
      <c r="B16" s="3" t="s">
        <v>20</v>
      </c>
      <c r="C16" s="4">
        <v>131</v>
      </c>
      <c r="D16" s="4">
        <v>172</v>
      </c>
      <c r="E16" s="4">
        <v>138</v>
      </c>
      <c r="F16" s="4">
        <v>124</v>
      </c>
      <c r="G16" s="16">
        <f t="shared" si="0"/>
        <v>565</v>
      </c>
    </row>
    <row r="17" spans="1:7" ht="15.75" x14ac:dyDescent="0.25">
      <c r="A17">
        <v>16</v>
      </c>
      <c r="B17" s="3" t="s">
        <v>21</v>
      </c>
      <c r="C17" s="4">
        <v>104</v>
      </c>
      <c r="D17" s="4">
        <v>130</v>
      </c>
      <c r="E17" s="4">
        <v>137</v>
      </c>
      <c r="F17" s="4">
        <v>178</v>
      </c>
      <c r="G17" s="16">
        <f t="shared" si="0"/>
        <v>549</v>
      </c>
    </row>
    <row r="18" spans="1:7" x14ac:dyDescent="0.25">
      <c r="G18" s="2">
        <f>SUM(G2:G17)</f>
        <v>10685</v>
      </c>
    </row>
    <row r="21" spans="1:7" ht="15.75" x14ac:dyDescent="0.25">
      <c r="A21">
        <v>1</v>
      </c>
      <c r="B21" s="13" t="s">
        <v>26</v>
      </c>
      <c r="C21" s="4">
        <v>169</v>
      </c>
      <c r="D21" s="4">
        <v>190</v>
      </c>
      <c r="E21" s="4">
        <v>183</v>
      </c>
      <c r="F21" s="4">
        <v>185</v>
      </c>
      <c r="G21" s="16">
        <f t="shared" ref="G21:G28" si="1">SUM(C21:F21)</f>
        <v>727</v>
      </c>
    </row>
    <row r="22" spans="1:7" ht="15.75" x14ac:dyDescent="0.25">
      <c r="A22">
        <v>2</v>
      </c>
      <c r="B22" s="13" t="s">
        <v>85</v>
      </c>
      <c r="C22" s="4">
        <v>231</v>
      </c>
      <c r="D22" s="4">
        <v>140</v>
      </c>
      <c r="E22" s="4">
        <v>159</v>
      </c>
      <c r="F22" s="4">
        <v>170</v>
      </c>
      <c r="G22" s="16">
        <f t="shared" si="1"/>
        <v>700</v>
      </c>
    </row>
    <row r="23" spans="1:7" ht="15.75" x14ac:dyDescent="0.25">
      <c r="A23">
        <v>3</v>
      </c>
      <c r="B23" s="13" t="s">
        <v>88</v>
      </c>
      <c r="C23" s="4">
        <v>151</v>
      </c>
      <c r="D23" s="4">
        <v>142</v>
      </c>
      <c r="E23" s="4">
        <v>150</v>
      </c>
      <c r="F23" s="4">
        <v>153</v>
      </c>
      <c r="G23" s="16">
        <f t="shared" si="1"/>
        <v>596</v>
      </c>
    </row>
    <row r="24" spans="1:7" ht="15.75" x14ac:dyDescent="0.25">
      <c r="A24">
        <v>4</v>
      </c>
      <c r="B24" s="13" t="s">
        <v>29</v>
      </c>
      <c r="C24" s="4">
        <v>147</v>
      </c>
      <c r="D24" s="4">
        <v>120</v>
      </c>
      <c r="E24" s="4">
        <v>168</v>
      </c>
      <c r="F24" s="4">
        <v>158</v>
      </c>
      <c r="G24" s="16">
        <f t="shared" si="1"/>
        <v>593</v>
      </c>
    </row>
    <row r="25" spans="1:7" ht="15.75" x14ac:dyDescent="0.25">
      <c r="A25">
        <v>5</v>
      </c>
      <c r="B25" s="13" t="s">
        <v>32</v>
      </c>
      <c r="C25" s="4">
        <v>161</v>
      </c>
      <c r="D25" s="4">
        <v>147</v>
      </c>
      <c r="E25" s="4">
        <v>168</v>
      </c>
      <c r="F25" s="4">
        <v>110</v>
      </c>
      <c r="G25" s="16">
        <f t="shared" si="1"/>
        <v>586</v>
      </c>
    </row>
    <row r="26" spans="1:7" ht="15.75" x14ac:dyDescent="0.25">
      <c r="A26">
        <v>6</v>
      </c>
      <c r="B26" s="13" t="s">
        <v>87</v>
      </c>
      <c r="C26" s="4">
        <v>133</v>
      </c>
      <c r="D26" s="4">
        <v>145</v>
      </c>
      <c r="E26" s="4">
        <v>135</v>
      </c>
      <c r="F26" s="4">
        <v>142</v>
      </c>
      <c r="G26" s="16">
        <f t="shared" si="1"/>
        <v>555</v>
      </c>
    </row>
    <row r="27" spans="1:7" ht="15.75" x14ac:dyDescent="0.25">
      <c r="A27">
        <v>7</v>
      </c>
      <c r="B27" s="13" t="s">
        <v>84</v>
      </c>
      <c r="C27" s="4">
        <v>139</v>
      </c>
      <c r="D27" s="4">
        <v>130</v>
      </c>
      <c r="E27" s="4">
        <v>133</v>
      </c>
      <c r="F27" s="4">
        <v>137</v>
      </c>
      <c r="G27" s="16">
        <f t="shared" si="1"/>
        <v>539</v>
      </c>
    </row>
    <row r="28" spans="1:7" ht="15.75" x14ac:dyDescent="0.25">
      <c r="A28">
        <v>8</v>
      </c>
      <c r="B28" s="11" t="s">
        <v>86</v>
      </c>
      <c r="C28" s="4">
        <v>122</v>
      </c>
      <c r="D28" s="4">
        <v>112</v>
      </c>
      <c r="E28" s="4">
        <v>135</v>
      </c>
      <c r="F28" s="4">
        <v>129</v>
      </c>
      <c r="G28" s="16">
        <f t="shared" si="1"/>
        <v>498</v>
      </c>
    </row>
    <row r="29" spans="1:7" x14ac:dyDescent="0.25">
      <c r="G29" s="2">
        <f>SUM(G21:G28)</f>
        <v>4794</v>
      </c>
    </row>
    <row r="31" spans="1:7" x14ac:dyDescent="0.25">
      <c r="D31" s="2" t="s">
        <v>91</v>
      </c>
    </row>
    <row r="32" spans="1:7" x14ac:dyDescent="0.25">
      <c r="B32" t="s">
        <v>51</v>
      </c>
      <c r="C32">
        <v>15479</v>
      </c>
      <c r="D32">
        <v>1653</v>
      </c>
      <c r="E32"/>
    </row>
    <row r="33" spans="2:6" x14ac:dyDescent="0.25">
      <c r="B33" t="s">
        <v>90</v>
      </c>
      <c r="C33">
        <v>13826</v>
      </c>
      <c r="D33"/>
      <c r="E33"/>
      <c r="F33"/>
    </row>
    <row r="34" spans="2:6" x14ac:dyDescent="0.25">
      <c r="C34"/>
      <c r="D34"/>
      <c r="E34"/>
      <c r="F34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G10" sqref="G10"/>
    </sheetView>
  </sheetViews>
  <sheetFormatPr defaultRowHeight="15" x14ac:dyDescent="0.25"/>
  <cols>
    <col min="1" max="1" width="3" bestFit="1" customWidth="1"/>
    <col min="2" max="2" width="21.42578125" bestFit="1" customWidth="1"/>
    <col min="3" max="3" width="6" bestFit="1" customWidth="1"/>
    <col min="4" max="7" width="5.7109375" style="2" customWidth="1"/>
  </cols>
  <sheetData>
    <row r="1" spans="1:7" x14ac:dyDescent="0.25">
      <c r="B1" s="25" t="s">
        <v>92</v>
      </c>
      <c r="C1" s="2"/>
      <c r="G1" s="19" t="s">
        <v>99</v>
      </c>
    </row>
    <row r="2" spans="1:7" ht="15.75" x14ac:dyDescent="0.25">
      <c r="A2">
        <v>1</v>
      </c>
      <c r="B2" s="6" t="s">
        <v>5</v>
      </c>
      <c r="C2" s="10">
        <v>191</v>
      </c>
      <c r="D2" s="10">
        <v>190</v>
      </c>
      <c r="E2" s="10">
        <v>235</v>
      </c>
      <c r="F2" s="10">
        <v>194</v>
      </c>
      <c r="G2" s="16">
        <f t="shared" ref="G2:G17" si="0">SUM(C2:F2)</f>
        <v>810</v>
      </c>
    </row>
    <row r="3" spans="1:7" ht="15.75" x14ac:dyDescent="0.25">
      <c r="A3">
        <v>2</v>
      </c>
      <c r="B3" s="6" t="s">
        <v>37</v>
      </c>
      <c r="C3" s="10">
        <v>225</v>
      </c>
      <c r="D3" s="10">
        <v>192</v>
      </c>
      <c r="E3" s="10">
        <v>195</v>
      </c>
      <c r="F3" s="10">
        <v>190</v>
      </c>
      <c r="G3" s="16">
        <f t="shared" si="0"/>
        <v>802</v>
      </c>
    </row>
    <row r="4" spans="1:7" ht="15.75" x14ac:dyDescent="0.25">
      <c r="A4">
        <v>3</v>
      </c>
      <c r="B4" s="3" t="s">
        <v>40</v>
      </c>
      <c r="C4" s="10">
        <v>203</v>
      </c>
      <c r="D4" s="10">
        <v>200</v>
      </c>
      <c r="E4" s="10">
        <v>189</v>
      </c>
      <c r="F4" s="10">
        <v>196</v>
      </c>
      <c r="G4" s="16">
        <f t="shared" si="0"/>
        <v>788</v>
      </c>
    </row>
    <row r="5" spans="1:7" ht="15.75" x14ac:dyDescent="0.25">
      <c r="A5">
        <v>4</v>
      </c>
      <c r="B5" s="6" t="s">
        <v>12</v>
      </c>
      <c r="C5" s="10">
        <v>255</v>
      </c>
      <c r="D5" s="10">
        <v>185</v>
      </c>
      <c r="E5" s="10">
        <v>169</v>
      </c>
      <c r="F5" s="10">
        <v>172</v>
      </c>
      <c r="G5" s="16">
        <f t="shared" si="0"/>
        <v>781</v>
      </c>
    </row>
    <row r="6" spans="1:7" ht="15.75" x14ac:dyDescent="0.25">
      <c r="A6">
        <v>5</v>
      </c>
      <c r="B6" s="6" t="s">
        <v>83</v>
      </c>
      <c r="C6" s="10">
        <v>164</v>
      </c>
      <c r="D6" s="10">
        <v>178</v>
      </c>
      <c r="E6" s="10">
        <v>248</v>
      </c>
      <c r="F6" s="10">
        <v>177</v>
      </c>
      <c r="G6" s="16">
        <f t="shared" si="0"/>
        <v>767</v>
      </c>
    </row>
    <row r="7" spans="1:7" ht="15.75" x14ac:dyDescent="0.25">
      <c r="A7">
        <v>6</v>
      </c>
      <c r="B7" s="6" t="s">
        <v>6</v>
      </c>
      <c r="C7" s="10">
        <v>190</v>
      </c>
      <c r="D7" s="10">
        <v>190</v>
      </c>
      <c r="E7" s="10">
        <v>190</v>
      </c>
      <c r="F7" s="10">
        <v>147</v>
      </c>
      <c r="G7" s="16">
        <f t="shared" si="0"/>
        <v>717</v>
      </c>
    </row>
    <row r="8" spans="1:7" ht="15.75" x14ac:dyDescent="0.25">
      <c r="A8">
        <v>7</v>
      </c>
      <c r="B8" s="6" t="s">
        <v>96</v>
      </c>
      <c r="C8" s="10">
        <v>148</v>
      </c>
      <c r="D8" s="10">
        <v>194</v>
      </c>
      <c r="E8" s="10">
        <v>173</v>
      </c>
      <c r="F8" s="10">
        <v>200</v>
      </c>
      <c r="G8" s="16">
        <f t="shared" si="0"/>
        <v>715</v>
      </c>
    </row>
    <row r="9" spans="1:7" ht="15.75" x14ac:dyDescent="0.25">
      <c r="A9">
        <v>8</v>
      </c>
      <c r="B9" s="3" t="s">
        <v>93</v>
      </c>
      <c r="C9" s="10">
        <v>183</v>
      </c>
      <c r="D9" s="10">
        <v>203</v>
      </c>
      <c r="E9" s="10">
        <v>163</v>
      </c>
      <c r="F9" s="10">
        <v>155</v>
      </c>
      <c r="G9" s="16">
        <f t="shared" si="0"/>
        <v>704</v>
      </c>
    </row>
    <row r="10" spans="1:7" ht="15.75" x14ac:dyDescent="0.25">
      <c r="A10">
        <v>9</v>
      </c>
      <c r="B10" s="6" t="s">
        <v>55</v>
      </c>
      <c r="C10" s="10">
        <v>223</v>
      </c>
      <c r="D10" s="10">
        <v>145</v>
      </c>
      <c r="E10" s="10">
        <v>157</v>
      </c>
      <c r="F10" s="10">
        <v>171</v>
      </c>
      <c r="G10" s="16">
        <f t="shared" si="0"/>
        <v>696</v>
      </c>
    </row>
    <row r="11" spans="1:7" ht="15.75" x14ac:dyDescent="0.25">
      <c r="A11">
        <v>10</v>
      </c>
      <c r="B11" s="6" t="s">
        <v>94</v>
      </c>
      <c r="C11" s="10">
        <v>200</v>
      </c>
      <c r="D11" s="10">
        <v>172</v>
      </c>
      <c r="E11" s="10">
        <v>136</v>
      </c>
      <c r="F11" s="10">
        <v>181</v>
      </c>
      <c r="G11" s="16">
        <f t="shared" si="0"/>
        <v>689</v>
      </c>
    </row>
    <row r="12" spans="1:7" ht="15.75" x14ac:dyDescent="0.25">
      <c r="A12">
        <v>11</v>
      </c>
      <c r="B12" s="3" t="s">
        <v>95</v>
      </c>
      <c r="C12" s="10">
        <v>160</v>
      </c>
      <c r="D12" s="10">
        <v>148</v>
      </c>
      <c r="E12" s="10">
        <v>189</v>
      </c>
      <c r="F12" s="10">
        <v>189</v>
      </c>
      <c r="G12" s="16">
        <f t="shared" si="0"/>
        <v>686</v>
      </c>
    </row>
    <row r="13" spans="1:7" ht="15.75" x14ac:dyDescent="0.25">
      <c r="A13">
        <v>12</v>
      </c>
      <c r="B13" s="3" t="s">
        <v>19</v>
      </c>
      <c r="C13" s="10">
        <v>180</v>
      </c>
      <c r="D13" s="10">
        <v>156</v>
      </c>
      <c r="E13" s="10">
        <v>203</v>
      </c>
      <c r="F13" s="10">
        <v>142</v>
      </c>
      <c r="G13" s="16">
        <f t="shared" si="0"/>
        <v>681</v>
      </c>
    </row>
    <row r="14" spans="1:7" ht="15.75" x14ac:dyDescent="0.25">
      <c r="A14">
        <v>13</v>
      </c>
      <c r="B14" s="6" t="s">
        <v>53</v>
      </c>
      <c r="C14" s="10">
        <v>148</v>
      </c>
      <c r="D14" s="10">
        <v>141</v>
      </c>
      <c r="E14" s="10">
        <v>181</v>
      </c>
      <c r="F14" s="10">
        <v>188</v>
      </c>
      <c r="G14" s="16">
        <f t="shared" si="0"/>
        <v>658</v>
      </c>
    </row>
    <row r="15" spans="1:7" ht="15.75" x14ac:dyDescent="0.25">
      <c r="A15">
        <v>14</v>
      </c>
      <c r="B15" s="3" t="s">
        <v>97</v>
      </c>
      <c r="C15" s="10">
        <v>138</v>
      </c>
      <c r="D15" s="10">
        <v>163</v>
      </c>
      <c r="E15" s="10">
        <v>128</v>
      </c>
      <c r="F15" s="10">
        <v>148</v>
      </c>
      <c r="G15" s="16">
        <f t="shared" si="0"/>
        <v>577</v>
      </c>
    </row>
    <row r="16" spans="1:7" ht="15.75" x14ac:dyDescent="0.25">
      <c r="A16">
        <v>15</v>
      </c>
      <c r="B16" s="6" t="s">
        <v>18</v>
      </c>
      <c r="C16" s="10">
        <v>124</v>
      </c>
      <c r="D16" s="10">
        <v>148</v>
      </c>
      <c r="E16" s="10">
        <v>157</v>
      </c>
      <c r="F16" s="10">
        <v>98</v>
      </c>
      <c r="G16" s="16">
        <f t="shared" si="0"/>
        <v>527</v>
      </c>
    </row>
    <row r="17" spans="1:7" ht="15.75" x14ac:dyDescent="0.25">
      <c r="A17">
        <v>16</v>
      </c>
      <c r="B17" s="3" t="s">
        <v>25</v>
      </c>
      <c r="C17" s="10">
        <v>118</v>
      </c>
      <c r="D17" s="10">
        <v>126</v>
      </c>
      <c r="E17" s="10">
        <v>120</v>
      </c>
      <c r="F17" s="10">
        <v>108</v>
      </c>
      <c r="G17" s="16">
        <f t="shared" si="0"/>
        <v>472</v>
      </c>
    </row>
    <row r="18" spans="1:7" x14ac:dyDescent="0.25">
      <c r="C18" s="2"/>
      <c r="G18" s="2">
        <f>SUM(G2:G17)</f>
        <v>11070</v>
      </c>
    </row>
    <row r="19" spans="1:7" x14ac:dyDescent="0.25">
      <c r="C19" s="2"/>
    </row>
    <row r="20" spans="1:7" x14ac:dyDescent="0.25">
      <c r="C20" s="2"/>
      <c r="G20" s="2" t="s">
        <v>99</v>
      </c>
    </row>
    <row r="21" spans="1:7" ht="15.75" x14ac:dyDescent="0.25">
      <c r="A21">
        <v>1</v>
      </c>
      <c r="B21" s="11" t="s">
        <v>28</v>
      </c>
      <c r="C21" s="10">
        <v>192</v>
      </c>
      <c r="D21" s="10">
        <v>190</v>
      </c>
      <c r="E21" s="10">
        <v>172</v>
      </c>
      <c r="F21" s="10">
        <v>183</v>
      </c>
      <c r="G21" s="16">
        <f t="shared" ref="G21:G28" si="1">SUM(C21:F21)</f>
        <v>737</v>
      </c>
    </row>
    <row r="22" spans="1:7" ht="15.75" x14ac:dyDescent="0.25">
      <c r="A22">
        <v>2</v>
      </c>
      <c r="B22" s="11" t="s">
        <v>26</v>
      </c>
      <c r="C22" s="10">
        <v>170</v>
      </c>
      <c r="D22" s="10">
        <v>174</v>
      </c>
      <c r="E22" s="10">
        <v>171</v>
      </c>
      <c r="F22" s="10">
        <v>190</v>
      </c>
      <c r="G22" s="16">
        <f t="shared" si="1"/>
        <v>705</v>
      </c>
    </row>
    <row r="23" spans="1:7" ht="15.75" x14ac:dyDescent="0.25">
      <c r="A23">
        <v>3</v>
      </c>
      <c r="B23" s="11" t="s">
        <v>30</v>
      </c>
      <c r="C23" s="10">
        <v>159</v>
      </c>
      <c r="D23" s="10">
        <v>164</v>
      </c>
      <c r="E23" s="10">
        <v>170</v>
      </c>
      <c r="F23" s="10">
        <v>181</v>
      </c>
      <c r="G23" s="16">
        <f t="shared" si="1"/>
        <v>674</v>
      </c>
    </row>
    <row r="24" spans="1:7" ht="15.75" x14ac:dyDescent="0.25">
      <c r="A24">
        <v>4</v>
      </c>
      <c r="B24" s="11" t="s">
        <v>31</v>
      </c>
      <c r="C24" s="10">
        <v>160</v>
      </c>
      <c r="D24" s="10">
        <v>156</v>
      </c>
      <c r="E24" s="10">
        <v>144</v>
      </c>
      <c r="F24" s="10">
        <v>139</v>
      </c>
      <c r="G24" s="16">
        <f t="shared" si="1"/>
        <v>599</v>
      </c>
    </row>
    <row r="25" spans="1:7" ht="15.75" x14ac:dyDescent="0.25">
      <c r="A25">
        <v>5</v>
      </c>
      <c r="B25" s="11" t="s">
        <v>27</v>
      </c>
      <c r="C25" s="10">
        <v>125</v>
      </c>
      <c r="D25" s="10">
        <v>135</v>
      </c>
      <c r="E25" s="10">
        <v>150</v>
      </c>
      <c r="F25" s="10">
        <v>167</v>
      </c>
      <c r="G25" s="16">
        <f t="shared" si="1"/>
        <v>577</v>
      </c>
    </row>
    <row r="26" spans="1:7" ht="15.75" x14ac:dyDescent="0.25">
      <c r="A26">
        <v>6</v>
      </c>
      <c r="B26" s="11" t="s">
        <v>34</v>
      </c>
      <c r="C26" s="10">
        <v>128</v>
      </c>
      <c r="D26" s="10">
        <v>114</v>
      </c>
      <c r="E26" s="10">
        <v>152</v>
      </c>
      <c r="F26" s="10">
        <v>164</v>
      </c>
      <c r="G26" s="16">
        <f t="shared" si="1"/>
        <v>558</v>
      </c>
    </row>
    <row r="27" spans="1:7" ht="15.75" x14ac:dyDescent="0.25">
      <c r="A27">
        <v>7</v>
      </c>
      <c r="B27" s="11" t="s">
        <v>59</v>
      </c>
      <c r="C27" s="10">
        <v>134</v>
      </c>
      <c r="D27" s="10">
        <v>127</v>
      </c>
      <c r="E27" s="10">
        <v>115</v>
      </c>
      <c r="F27" s="10">
        <v>136</v>
      </c>
      <c r="G27" s="16">
        <f t="shared" si="1"/>
        <v>512</v>
      </c>
    </row>
    <row r="28" spans="1:7" ht="15.75" x14ac:dyDescent="0.25">
      <c r="A28">
        <v>8</v>
      </c>
      <c r="B28" s="11" t="s">
        <v>87</v>
      </c>
      <c r="C28" s="10">
        <v>115</v>
      </c>
      <c r="D28" s="10">
        <v>165</v>
      </c>
      <c r="E28" s="10">
        <v>96</v>
      </c>
      <c r="F28" s="10">
        <v>106</v>
      </c>
      <c r="G28" s="16">
        <f t="shared" si="1"/>
        <v>482</v>
      </c>
    </row>
    <row r="29" spans="1:7" x14ac:dyDescent="0.25">
      <c r="C29" s="2"/>
      <c r="G29" s="2">
        <f>SUM(G21:G28)</f>
        <v>4844</v>
      </c>
    </row>
    <row r="30" spans="1:7" x14ac:dyDescent="0.25">
      <c r="C30" s="2"/>
    </row>
    <row r="31" spans="1:7" x14ac:dyDescent="0.25">
      <c r="C31" s="2"/>
      <c r="D31" s="2" t="s">
        <v>91</v>
      </c>
    </row>
    <row r="32" spans="1:7" x14ac:dyDescent="0.25">
      <c r="B32" t="s">
        <v>51</v>
      </c>
      <c r="C32">
        <f>G18+G29</f>
        <v>15914</v>
      </c>
      <c r="D32">
        <f>C32-C33</f>
        <v>1650</v>
      </c>
      <c r="E32"/>
    </row>
    <row r="33" spans="2:6" x14ac:dyDescent="0.25">
      <c r="B33" t="s">
        <v>98</v>
      </c>
      <c r="C33">
        <v>14264</v>
      </c>
      <c r="D33"/>
      <c r="E33"/>
      <c r="F33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workbookViewId="0">
      <selection activeCell="B31" sqref="B31:D33"/>
    </sheetView>
  </sheetViews>
  <sheetFormatPr defaultRowHeight="15" x14ac:dyDescent="0.25"/>
  <cols>
    <col min="2" max="2" width="20.28515625" bestFit="1" customWidth="1"/>
  </cols>
  <sheetData>
    <row r="1" spans="1:7" x14ac:dyDescent="0.25">
      <c r="B1" s="25" t="s">
        <v>100</v>
      </c>
      <c r="C1" s="2"/>
      <c r="D1" s="2"/>
      <c r="E1" s="2"/>
      <c r="F1" s="2"/>
      <c r="G1" s="19" t="s">
        <v>99</v>
      </c>
    </row>
    <row r="2" spans="1:7" ht="15.75" x14ac:dyDescent="0.25">
      <c r="A2">
        <v>1</v>
      </c>
      <c r="B2" s="6" t="s">
        <v>5</v>
      </c>
      <c r="C2" s="10">
        <v>163</v>
      </c>
      <c r="D2" s="10">
        <v>236</v>
      </c>
      <c r="E2" s="10">
        <v>204</v>
      </c>
      <c r="F2" s="10">
        <v>256</v>
      </c>
      <c r="G2" s="16">
        <f t="shared" ref="G2:G17" si="0">SUM(C2:F2)</f>
        <v>859</v>
      </c>
    </row>
    <row r="3" spans="1:7" ht="15.75" x14ac:dyDescent="0.25">
      <c r="A3">
        <v>2</v>
      </c>
      <c r="B3" s="3" t="s">
        <v>4</v>
      </c>
      <c r="C3" s="10">
        <v>170</v>
      </c>
      <c r="D3" s="10">
        <v>186</v>
      </c>
      <c r="E3" s="10">
        <v>220</v>
      </c>
      <c r="F3" s="10">
        <v>215</v>
      </c>
      <c r="G3" s="16">
        <f t="shared" si="0"/>
        <v>791</v>
      </c>
    </row>
    <row r="4" spans="1:7" ht="15.75" x14ac:dyDescent="0.25">
      <c r="A4">
        <v>3</v>
      </c>
      <c r="B4" s="6" t="s">
        <v>6</v>
      </c>
      <c r="C4" s="10">
        <v>156</v>
      </c>
      <c r="D4" s="10">
        <v>230</v>
      </c>
      <c r="E4" s="10">
        <v>191</v>
      </c>
      <c r="F4" s="10">
        <v>188</v>
      </c>
      <c r="G4" s="16">
        <f t="shared" si="0"/>
        <v>765</v>
      </c>
    </row>
    <row r="5" spans="1:7" ht="15.75" x14ac:dyDescent="0.25">
      <c r="A5">
        <v>4</v>
      </c>
      <c r="B5" s="3" t="s">
        <v>106</v>
      </c>
      <c r="C5" s="10">
        <v>159</v>
      </c>
      <c r="D5" s="10">
        <v>204</v>
      </c>
      <c r="E5" s="10">
        <v>184</v>
      </c>
      <c r="F5" s="10">
        <v>214</v>
      </c>
      <c r="G5" s="16">
        <f t="shared" si="0"/>
        <v>761</v>
      </c>
    </row>
    <row r="6" spans="1:7" ht="15.75" x14ac:dyDescent="0.25">
      <c r="A6">
        <v>5</v>
      </c>
      <c r="B6" s="6" t="s">
        <v>78</v>
      </c>
      <c r="C6" s="10">
        <v>186</v>
      </c>
      <c r="D6" s="10">
        <v>157</v>
      </c>
      <c r="E6" s="10">
        <v>221</v>
      </c>
      <c r="F6" s="10">
        <v>189</v>
      </c>
      <c r="G6" s="16">
        <f t="shared" si="0"/>
        <v>753</v>
      </c>
    </row>
    <row r="7" spans="1:7" ht="15.75" x14ac:dyDescent="0.25">
      <c r="A7">
        <v>6</v>
      </c>
      <c r="B7" s="6" t="s">
        <v>14</v>
      </c>
      <c r="C7" s="10">
        <v>171</v>
      </c>
      <c r="D7" s="10">
        <v>174</v>
      </c>
      <c r="E7" s="10">
        <v>214</v>
      </c>
      <c r="F7" s="10">
        <v>159</v>
      </c>
      <c r="G7" s="16">
        <f t="shared" si="0"/>
        <v>718</v>
      </c>
    </row>
    <row r="8" spans="1:7" ht="15.75" x14ac:dyDescent="0.25">
      <c r="A8">
        <v>7</v>
      </c>
      <c r="B8" s="6" t="s">
        <v>103</v>
      </c>
      <c r="C8" s="10">
        <v>135</v>
      </c>
      <c r="D8" s="10">
        <v>202</v>
      </c>
      <c r="E8" s="10">
        <v>212</v>
      </c>
      <c r="F8" s="10">
        <v>136</v>
      </c>
      <c r="G8" s="16">
        <f t="shared" si="0"/>
        <v>685</v>
      </c>
    </row>
    <row r="9" spans="1:7" ht="15.75" x14ac:dyDescent="0.25">
      <c r="A9">
        <v>8</v>
      </c>
      <c r="B9" s="6" t="s">
        <v>82</v>
      </c>
      <c r="C9" s="10">
        <v>154</v>
      </c>
      <c r="D9" s="10">
        <v>171</v>
      </c>
      <c r="E9" s="10">
        <v>209</v>
      </c>
      <c r="F9" s="10">
        <v>148</v>
      </c>
      <c r="G9" s="16">
        <f t="shared" si="0"/>
        <v>682</v>
      </c>
    </row>
    <row r="10" spans="1:7" ht="15.75" x14ac:dyDescent="0.25">
      <c r="A10">
        <v>9</v>
      </c>
      <c r="B10" s="3" t="s">
        <v>16</v>
      </c>
      <c r="C10" s="10">
        <v>134</v>
      </c>
      <c r="D10" s="10">
        <v>159</v>
      </c>
      <c r="E10" s="10">
        <v>212</v>
      </c>
      <c r="F10" s="10">
        <v>170</v>
      </c>
      <c r="G10" s="16">
        <f t="shared" si="0"/>
        <v>675</v>
      </c>
    </row>
    <row r="11" spans="1:7" ht="15.75" x14ac:dyDescent="0.25">
      <c r="A11">
        <v>10</v>
      </c>
      <c r="B11" s="6" t="s">
        <v>101</v>
      </c>
      <c r="C11" s="10">
        <v>166</v>
      </c>
      <c r="D11" s="10">
        <v>159</v>
      </c>
      <c r="E11" s="10">
        <v>152</v>
      </c>
      <c r="F11" s="10">
        <v>195</v>
      </c>
      <c r="G11" s="16">
        <f t="shared" si="0"/>
        <v>672</v>
      </c>
    </row>
    <row r="12" spans="1:7" ht="15.75" x14ac:dyDescent="0.25">
      <c r="A12">
        <v>11</v>
      </c>
      <c r="B12" s="3" t="s">
        <v>9</v>
      </c>
      <c r="C12" s="10">
        <v>144</v>
      </c>
      <c r="D12" s="10">
        <v>178</v>
      </c>
      <c r="E12" s="10">
        <v>203</v>
      </c>
      <c r="F12" s="10">
        <v>128</v>
      </c>
      <c r="G12" s="16">
        <f t="shared" si="0"/>
        <v>653</v>
      </c>
    </row>
    <row r="13" spans="1:7" ht="15.75" x14ac:dyDescent="0.25">
      <c r="A13">
        <v>12</v>
      </c>
      <c r="B13" s="6" t="s">
        <v>93</v>
      </c>
      <c r="C13" s="10">
        <v>168</v>
      </c>
      <c r="D13" s="10">
        <v>158</v>
      </c>
      <c r="E13" s="10">
        <v>157</v>
      </c>
      <c r="F13" s="10">
        <v>157</v>
      </c>
      <c r="G13" s="16">
        <f t="shared" si="0"/>
        <v>640</v>
      </c>
    </row>
    <row r="14" spans="1:7" ht="15.75" x14ac:dyDescent="0.25">
      <c r="A14">
        <v>13</v>
      </c>
      <c r="B14" s="6" t="s">
        <v>37</v>
      </c>
      <c r="C14" s="10">
        <v>143</v>
      </c>
      <c r="D14" s="10">
        <v>195</v>
      </c>
      <c r="E14" s="10">
        <v>164</v>
      </c>
      <c r="F14" s="10">
        <v>137</v>
      </c>
      <c r="G14" s="16">
        <f t="shared" si="0"/>
        <v>639</v>
      </c>
    </row>
    <row r="15" spans="1:7" ht="15.75" x14ac:dyDescent="0.25">
      <c r="A15">
        <v>14</v>
      </c>
      <c r="B15" s="3" t="s">
        <v>40</v>
      </c>
      <c r="C15" s="10">
        <v>166</v>
      </c>
      <c r="D15" s="10">
        <v>126</v>
      </c>
      <c r="E15" s="10">
        <v>160</v>
      </c>
      <c r="F15" s="10">
        <v>165</v>
      </c>
      <c r="G15" s="16">
        <f t="shared" si="0"/>
        <v>617</v>
      </c>
    </row>
    <row r="16" spans="1:7" ht="15.75" x14ac:dyDescent="0.25">
      <c r="A16">
        <v>15</v>
      </c>
      <c r="B16" s="6" t="s">
        <v>96</v>
      </c>
      <c r="C16" s="10">
        <v>151</v>
      </c>
      <c r="D16" s="10">
        <v>155</v>
      </c>
      <c r="E16" s="10">
        <v>153</v>
      </c>
      <c r="F16" s="10">
        <v>155</v>
      </c>
      <c r="G16" s="16">
        <f t="shared" si="0"/>
        <v>614</v>
      </c>
    </row>
    <row r="17" spans="1:7" ht="15.75" x14ac:dyDescent="0.25">
      <c r="A17">
        <v>16</v>
      </c>
      <c r="B17" s="3" t="s">
        <v>81</v>
      </c>
      <c r="C17" s="10">
        <v>156</v>
      </c>
      <c r="D17" s="10">
        <v>157</v>
      </c>
      <c r="E17" s="10">
        <v>138</v>
      </c>
      <c r="F17" s="10">
        <v>121</v>
      </c>
      <c r="G17" s="16">
        <f t="shared" si="0"/>
        <v>572</v>
      </c>
    </row>
    <row r="18" spans="1:7" x14ac:dyDescent="0.25">
      <c r="C18" s="2"/>
      <c r="D18" s="2"/>
      <c r="E18" s="2"/>
      <c r="F18" s="2"/>
      <c r="G18" s="2">
        <f>SUM(G2:G17)</f>
        <v>11096</v>
      </c>
    </row>
    <row r="19" spans="1:7" x14ac:dyDescent="0.25">
      <c r="C19" s="2"/>
      <c r="D19" s="2"/>
      <c r="E19" s="2"/>
      <c r="F19" s="2"/>
      <c r="G19" s="2"/>
    </row>
    <row r="20" spans="1:7" x14ac:dyDescent="0.25">
      <c r="C20" s="2"/>
      <c r="D20" s="2"/>
      <c r="E20" s="2"/>
      <c r="F20" s="2"/>
      <c r="G20" s="2" t="s">
        <v>99</v>
      </c>
    </row>
    <row r="21" spans="1:7" ht="15.75" x14ac:dyDescent="0.25">
      <c r="A21">
        <v>1</v>
      </c>
      <c r="B21" s="13" t="s">
        <v>85</v>
      </c>
      <c r="C21" s="10">
        <v>198</v>
      </c>
      <c r="D21" s="10">
        <v>182</v>
      </c>
      <c r="E21" s="10">
        <v>144</v>
      </c>
      <c r="F21" s="10">
        <v>175</v>
      </c>
      <c r="G21" s="16">
        <f t="shared" ref="G21:G28" si="1">SUM(C21:F21)</f>
        <v>699</v>
      </c>
    </row>
    <row r="22" spans="1:7" ht="15.75" x14ac:dyDescent="0.25">
      <c r="A22">
        <v>2</v>
      </c>
      <c r="B22" s="11" t="s">
        <v>28</v>
      </c>
      <c r="C22" s="10">
        <v>143</v>
      </c>
      <c r="D22" s="10">
        <v>170</v>
      </c>
      <c r="E22" s="10">
        <v>173</v>
      </c>
      <c r="F22" s="10">
        <v>176</v>
      </c>
      <c r="G22" s="16">
        <f t="shared" si="1"/>
        <v>662</v>
      </c>
    </row>
    <row r="23" spans="1:7" ht="15.75" x14ac:dyDescent="0.25">
      <c r="A23">
        <v>3</v>
      </c>
      <c r="B23" s="11" t="s">
        <v>29</v>
      </c>
      <c r="C23" s="10">
        <v>141</v>
      </c>
      <c r="D23" s="10">
        <v>163</v>
      </c>
      <c r="E23" s="10">
        <v>169</v>
      </c>
      <c r="F23" s="10">
        <v>179</v>
      </c>
      <c r="G23" s="16">
        <f t="shared" si="1"/>
        <v>652</v>
      </c>
    </row>
    <row r="24" spans="1:7" ht="15.75" x14ac:dyDescent="0.25">
      <c r="A24">
        <v>4</v>
      </c>
      <c r="B24" s="11" t="s">
        <v>30</v>
      </c>
      <c r="C24" s="10">
        <v>196</v>
      </c>
      <c r="D24" s="10">
        <v>148</v>
      </c>
      <c r="E24" s="10">
        <v>170</v>
      </c>
      <c r="F24" s="10">
        <v>127</v>
      </c>
      <c r="G24" s="16">
        <f t="shared" si="1"/>
        <v>641</v>
      </c>
    </row>
    <row r="25" spans="1:7" ht="15.75" x14ac:dyDescent="0.25">
      <c r="A25">
        <v>5</v>
      </c>
      <c r="B25" s="11" t="s">
        <v>102</v>
      </c>
      <c r="C25" s="10">
        <v>151</v>
      </c>
      <c r="D25" s="10">
        <v>143</v>
      </c>
      <c r="E25" s="10">
        <v>178</v>
      </c>
      <c r="F25" s="10">
        <v>143</v>
      </c>
      <c r="G25" s="16">
        <f t="shared" si="1"/>
        <v>615</v>
      </c>
    </row>
    <row r="26" spans="1:7" ht="15.75" x14ac:dyDescent="0.25">
      <c r="A26">
        <v>6</v>
      </c>
      <c r="B26" s="11" t="s">
        <v>105</v>
      </c>
      <c r="C26" s="10">
        <v>139</v>
      </c>
      <c r="D26" s="10">
        <v>178</v>
      </c>
      <c r="E26" s="10">
        <v>130</v>
      </c>
      <c r="F26" s="10">
        <v>146</v>
      </c>
      <c r="G26" s="16">
        <f t="shared" si="1"/>
        <v>593</v>
      </c>
    </row>
    <row r="27" spans="1:7" ht="15.75" x14ac:dyDescent="0.25">
      <c r="A27">
        <v>7</v>
      </c>
      <c r="B27" s="11" t="s">
        <v>88</v>
      </c>
      <c r="C27" s="10">
        <v>129</v>
      </c>
      <c r="D27" s="10">
        <v>144</v>
      </c>
      <c r="E27" s="10">
        <v>161</v>
      </c>
      <c r="F27" s="10">
        <v>140</v>
      </c>
      <c r="G27" s="16">
        <f t="shared" si="1"/>
        <v>574</v>
      </c>
    </row>
    <row r="28" spans="1:7" ht="15.75" x14ac:dyDescent="0.25">
      <c r="A28">
        <v>8</v>
      </c>
      <c r="B28" s="11" t="s">
        <v>32</v>
      </c>
      <c r="C28" s="10">
        <v>107</v>
      </c>
      <c r="D28" s="10">
        <v>146</v>
      </c>
      <c r="E28" s="10">
        <v>110</v>
      </c>
      <c r="F28" s="10">
        <v>102</v>
      </c>
      <c r="G28" s="16">
        <f t="shared" si="1"/>
        <v>465</v>
      </c>
    </row>
    <row r="29" spans="1:7" x14ac:dyDescent="0.25">
      <c r="C29" s="2"/>
      <c r="D29" s="2"/>
      <c r="E29" s="2"/>
      <c r="F29" s="2"/>
      <c r="G29" s="2">
        <f>SUM(G21:G28)</f>
        <v>4901</v>
      </c>
    </row>
    <row r="30" spans="1:7" x14ac:dyDescent="0.25">
      <c r="C30" s="2"/>
      <c r="D30" s="2"/>
      <c r="E30" s="2"/>
      <c r="F30" s="2"/>
      <c r="G30" s="2"/>
    </row>
    <row r="31" spans="1:7" x14ac:dyDescent="0.25">
      <c r="C31" s="2"/>
      <c r="D31" s="2" t="s">
        <v>91</v>
      </c>
      <c r="E31" s="2"/>
      <c r="F31" s="2"/>
      <c r="G31" s="2"/>
    </row>
    <row r="32" spans="1:7" x14ac:dyDescent="0.25">
      <c r="B32" t="s">
        <v>51</v>
      </c>
      <c r="C32">
        <f>G18+G29</f>
        <v>15997</v>
      </c>
      <c r="D32">
        <f>C32-C33</f>
        <v>15997</v>
      </c>
      <c r="F32" s="2"/>
      <c r="G32" s="2"/>
    </row>
    <row r="33" spans="2:7" x14ac:dyDescent="0.25">
      <c r="B33" t="s">
        <v>104</v>
      </c>
      <c r="C33">
        <f>J26</f>
        <v>0</v>
      </c>
      <c r="G33" s="2"/>
    </row>
    <row r="34" spans="2:7" x14ac:dyDescent="0.25">
      <c r="D34" s="2"/>
      <c r="E34" s="2"/>
      <c r="F34" s="2"/>
      <c r="G34" s="2"/>
    </row>
    <row r="35" spans="2:7" x14ac:dyDescent="0.25">
      <c r="D35" s="2"/>
      <c r="E35" s="2"/>
      <c r="F35" s="2"/>
      <c r="G35" s="2"/>
    </row>
    <row r="36" spans="2:7" x14ac:dyDescent="0.25">
      <c r="D36" s="2"/>
      <c r="E36" s="2"/>
      <c r="F36" s="2"/>
      <c r="G36" s="2"/>
    </row>
    <row r="37" spans="2:7" x14ac:dyDescent="0.25">
      <c r="D37" s="2"/>
      <c r="E37" s="2"/>
      <c r="F37" s="2"/>
      <c r="G37" s="2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workbookViewId="0">
      <selection activeCell="G22" sqref="G22"/>
    </sheetView>
  </sheetViews>
  <sheetFormatPr defaultRowHeight="17.25" x14ac:dyDescent="0.3"/>
  <cols>
    <col min="2" max="2" width="32.140625" style="20" customWidth="1"/>
    <col min="3" max="7" width="8.85546875" style="2"/>
  </cols>
  <sheetData>
    <row r="1" spans="1:7" x14ac:dyDescent="0.3">
      <c r="B1" s="20" t="s">
        <v>107</v>
      </c>
    </row>
    <row r="3" spans="1:7" ht="15.75" x14ac:dyDescent="0.25">
      <c r="A3">
        <v>1</v>
      </c>
      <c r="B3" s="6" t="s">
        <v>4</v>
      </c>
      <c r="C3" s="10">
        <v>249</v>
      </c>
      <c r="D3" s="10">
        <v>223</v>
      </c>
      <c r="E3" s="10">
        <v>190</v>
      </c>
      <c r="F3" s="10">
        <v>279</v>
      </c>
      <c r="G3" s="10">
        <v>941</v>
      </c>
    </row>
    <row r="4" spans="1:7" ht="15.75" x14ac:dyDescent="0.25">
      <c r="A4">
        <v>2</v>
      </c>
      <c r="B4" s="6" t="s">
        <v>6</v>
      </c>
      <c r="C4" s="10">
        <v>147</v>
      </c>
      <c r="D4" s="10">
        <v>257</v>
      </c>
      <c r="E4" s="10">
        <v>213</v>
      </c>
      <c r="F4" s="10">
        <v>215</v>
      </c>
      <c r="G4" s="10">
        <v>832</v>
      </c>
    </row>
    <row r="5" spans="1:7" ht="15.75" x14ac:dyDescent="0.25">
      <c r="A5">
        <v>3</v>
      </c>
      <c r="B5" s="6" t="s">
        <v>83</v>
      </c>
      <c r="C5" s="10">
        <v>200</v>
      </c>
      <c r="D5" s="10">
        <v>219</v>
      </c>
      <c r="E5" s="10">
        <v>190</v>
      </c>
      <c r="F5" s="10">
        <v>213</v>
      </c>
      <c r="G5" s="10">
        <v>822</v>
      </c>
    </row>
    <row r="6" spans="1:7" ht="15.75" x14ac:dyDescent="0.25">
      <c r="A6">
        <v>4</v>
      </c>
      <c r="B6" s="6" t="s">
        <v>19</v>
      </c>
      <c r="C6" s="10">
        <v>209</v>
      </c>
      <c r="D6" s="10">
        <v>197</v>
      </c>
      <c r="E6" s="10">
        <v>200</v>
      </c>
      <c r="F6" s="10">
        <v>194</v>
      </c>
      <c r="G6" s="10">
        <v>800</v>
      </c>
    </row>
    <row r="7" spans="1:7" ht="15.75" x14ac:dyDescent="0.25">
      <c r="A7">
        <v>5</v>
      </c>
      <c r="B7" s="6" t="s">
        <v>55</v>
      </c>
      <c r="C7" s="10">
        <v>174</v>
      </c>
      <c r="D7" s="10">
        <v>183</v>
      </c>
      <c r="E7" s="10">
        <v>194</v>
      </c>
      <c r="F7" s="10">
        <v>222</v>
      </c>
      <c r="G7" s="10">
        <v>773</v>
      </c>
    </row>
    <row r="8" spans="1:7" ht="15.75" x14ac:dyDescent="0.25">
      <c r="A8">
        <v>6</v>
      </c>
      <c r="B8" s="6" t="s">
        <v>113</v>
      </c>
      <c r="C8" s="10">
        <v>148</v>
      </c>
      <c r="D8" s="10">
        <v>157</v>
      </c>
      <c r="E8" s="10">
        <v>240</v>
      </c>
      <c r="F8" s="10">
        <v>225</v>
      </c>
      <c r="G8" s="10">
        <v>770</v>
      </c>
    </row>
    <row r="9" spans="1:7" ht="15.75" x14ac:dyDescent="0.25">
      <c r="A9">
        <v>7</v>
      </c>
      <c r="B9" s="6" t="s">
        <v>114</v>
      </c>
      <c r="C9" s="10">
        <v>204</v>
      </c>
      <c r="D9" s="10">
        <v>207</v>
      </c>
      <c r="E9" s="10">
        <v>144</v>
      </c>
      <c r="F9" s="10">
        <v>185</v>
      </c>
      <c r="G9" s="10">
        <v>740</v>
      </c>
    </row>
    <row r="10" spans="1:7" ht="15.75" x14ac:dyDescent="0.25">
      <c r="A10">
        <v>8</v>
      </c>
      <c r="B10" s="6" t="s">
        <v>108</v>
      </c>
      <c r="C10" s="10">
        <v>185</v>
      </c>
      <c r="D10" s="10">
        <v>156</v>
      </c>
      <c r="E10" s="10">
        <v>218</v>
      </c>
      <c r="F10" s="10">
        <v>139</v>
      </c>
      <c r="G10" s="10">
        <v>698</v>
      </c>
    </row>
    <row r="11" spans="1:7" ht="15.75" x14ac:dyDescent="0.25">
      <c r="A11">
        <v>9</v>
      </c>
      <c r="B11" s="6" t="s">
        <v>12</v>
      </c>
      <c r="C11" s="10">
        <v>159</v>
      </c>
      <c r="D11" s="10">
        <v>188</v>
      </c>
      <c r="E11" s="10">
        <v>160</v>
      </c>
      <c r="F11" s="10">
        <v>185</v>
      </c>
      <c r="G11" s="10">
        <v>692</v>
      </c>
    </row>
    <row r="12" spans="1:7" ht="15.75" x14ac:dyDescent="0.25">
      <c r="A12">
        <v>10</v>
      </c>
      <c r="B12" s="6" t="s">
        <v>110</v>
      </c>
      <c r="C12" s="10">
        <v>174</v>
      </c>
      <c r="D12" s="10">
        <v>151</v>
      </c>
      <c r="E12" s="10">
        <v>135</v>
      </c>
      <c r="F12" s="10">
        <v>219</v>
      </c>
      <c r="G12" s="10">
        <v>679</v>
      </c>
    </row>
    <row r="13" spans="1:7" ht="15.75" x14ac:dyDescent="0.25">
      <c r="A13">
        <v>11</v>
      </c>
      <c r="B13" s="6" t="s">
        <v>38</v>
      </c>
      <c r="C13" s="10">
        <v>148</v>
      </c>
      <c r="D13" s="10">
        <v>158</v>
      </c>
      <c r="E13" s="10">
        <v>180</v>
      </c>
      <c r="F13" s="10">
        <v>183</v>
      </c>
      <c r="G13" s="10">
        <v>669</v>
      </c>
    </row>
    <row r="14" spans="1:7" ht="17.45" customHeight="1" x14ac:dyDescent="0.25">
      <c r="A14">
        <v>12</v>
      </c>
      <c r="B14" s="6" t="s">
        <v>36</v>
      </c>
      <c r="C14" s="10">
        <v>134</v>
      </c>
      <c r="D14" s="10">
        <v>212</v>
      </c>
      <c r="E14" s="10">
        <v>167</v>
      </c>
      <c r="F14" s="10">
        <v>146</v>
      </c>
      <c r="G14" s="10">
        <v>659</v>
      </c>
    </row>
    <row r="15" spans="1:7" ht="15.75" x14ac:dyDescent="0.25">
      <c r="A15">
        <v>13</v>
      </c>
      <c r="B15" s="6" t="s">
        <v>111</v>
      </c>
      <c r="C15" s="10">
        <v>174</v>
      </c>
      <c r="D15" s="10">
        <v>146</v>
      </c>
      <c r="E15" s="10">
        <v>178</v>
      </c>
      <c r="F15" s="10">
        <v>139</v>
      </c>
      <c r="G15" s="10">
        <v>637</v>
      </c>
    </row>
    <row r="16" spans="1:7" ht="15.75" x14ac:dyDescent="0.25">
      <c r="A16">
        <v>14</v>
      </c>
      <c r="B16" s="6" t="s">
        <v>37</v>
      </c>
      <c r="C16" s="10">
        <v>167</v>
      </c>
      <c r="D16" s="10">
        <v>177</v>
      </c>
      <c r="E16" s="10">
        <v>138</v>
      </c>
      <c r="F16" s="10">
        <v>147</v>
      </c>
      <c r="G16" s="10">
        <v>629</v>
      </c>
    </row>
    <row r="17" spans="1:7" ht="15.75" x14ac:dyDescent="0.25">
      <c r="A17">
        <v>15</v>
      </c>
      <c r="B17" s="6" t="s">
        <v>116</v>
      </c>
      <c r="C17" s="10">
        <v>161</v>
      </c>
      <c r="D17" s="10">
        <v>126</v>
      </c>
      <c r="E17" s="10">
        <v>159</v>
      </c>
      <c r="F17" s="10">
        <v>156</v>
      </c>
      <c r="G17" s="10">
        <v>602</v>
      </c>
    </row>
    <row r="18" spans="1:7" ht="17.45" customHeight="1" x14ac:dyDescent="0.25">
      <c r="A18">
        <v>16</v>
      </c>
      <c r="B18" s="6" t="s">
        <v>97</v>
      </c>
      <c r="C18" s="10">
        <v>142</v>
      </c>
      <c r="D18" s="10">
        <v>172</v>
      </c>
      <c r="E18" s="10">
        <v>131</v>
      </c>
      <c r="F18" s="10">
        <v>132</v>
      </c>
      <c r="G18" s="10">
        <v>577</v>
      </c>
    </row>
    <row r="19" spans="1:7" ht="17.45" customHeight="1" x14ac:dyDescent="0.3">
      <c r="G19" s="32">
        <f>SUM(G3:G18)</f>
        <v>11520</v>
      </c>
    </row>
    <row r="22" spans="1:7" ht="15.75" x14ac:dyDescent="0.25">
      <c r="A22">
        <v>1</v>
      </c>
      <c r="B22" s="13" t="s">
        <v>88</v>
      </c>
      <c r="C22" s="10">
        <v>197</v>
      </c>
      <c r="D22" s="10">
        <v>142</v>
      </c>
      <c r="E22" s="10">
        <v>194</v>
      </c>
      <c r="F22" s="10">
        <v>191</v>
      </c>
      <c r="G22" s="10">
        <v>724</v>
      </c>
    </row>
    <row r="23" spans="1:7" ht="15.75" x14ac:dyDescent="0.25">
      <c r="A23">
        <v>2</v>
      </c>
      <c r="B23" s="13" t="s">
        <v>109</v>
      </c>
      <c r="C23" s="10">
        <v>139</v>
      </c>
      <c r="D23" s="10">
        <v>174</v>
      </c>
      <c r="E23" s="10">
        <v>192</v>
      </c>
      <c r="F23" s="10">
        <v>180</v>
      </c>
      <c r="G23" s="10">
        <v>685</v>
      </c>
    </row>
    <row r="24" spans="1:7" ht="15.75" x14ac:dyDescent="0.25">
      <c r="A24">
        <v>3</v>
      </c>
      <c r="B24" s="13" t="s">
        <v>26</v>
      </c>
      <c r="C24" s="10">
        <v>139</v>
      </c>
      <c r="D24" s="10">
        <v>170</v>
      </c>
      <c r="E24" s="10">
        <v>148</v>
      </c>
      <c r="F24" s="10">
        <v>212</v>
      </c>
      <c r="G24" s="10">
        <v>669</v>
      </c>
    </row>
    <row r="25" spans="1:7" ht="15.75" x14ac:dyDescent="0.25">
      <c r="A25">
        <v>4</v>
      </c>
      <c r="B25" s="13" t="s">
        <v>115</v>
      </c>
      <c r="C25" s="10">
        <v>156</v>
      </c>
      <c r="D25" s="10">
        <v>149</v>
      </c>
      <c r="E25" s="10">
        <v>189</v>
      </c>
      <c r="F25" s="10">
        <v>131</v>
      </c>
      <c r="G25" s="10">
        <v>625</v>
      </c>
    </row>
    <row r="26" spans="1:7" ht="17.45" customHeight="1" x14ac:dyDescent="0.25">
      <c r="A26">
        <v>5</v>
      </c>
      <c r="B26" s="13" t="s">
        <v>112</v>
      </c>
      <c r="C26" s="10">
        <v>145</v>
      </c>
      <c r="D26" s="10">
        <v>154</v>
      </c>
      <c r="E26" s="10">
        <v>144</v>
      </c>
      <c r="F26" s="10">
        <v>155</v>
      </c>
      <c r="G26" s="10">
        <v>598</v>
      </c>
    </row>
    <row r="27" spans="1:7" ht="15.75" x14ac:dyDescent="0.25">
      <c r="A27">
        <v>6</v>
      </c>
      <c r="B27" s="13" t="s">
        <v>35</v>
      </c>
      <c r="C27" s="10">
        <v>129</v>
      </c>
      <c r="D27" s="10">
        <v>135</v>
      </c>
      <c r="E27" s="10">
        <v>115</v>
      </c>
      <c r="F27" s="10">
        <v>157</v>
      </c>
      <c r="G27" s="10">
        <v>536</v>
      </c>
    </row>
    <row r="28" spans="1:7" ht="15.75" x14ac:dyDescent="0.25">
      <c r="A28">
        <v>7</v>
      </c>
      <c r="B28" s="13" t="s">
        <v>34</v>
      </c>
      <c r="C28" s="10">
        <v>108</v>
      </c>
      <c r="D28" s="10">
        <v>151</v>
      </c>
      <c r="E28" s="10">
        <v>126</v>
      </c>
      <c r="F28" s="10">
        <v>132</v>
      </c>
      <c r="G28" s="10">
        <v>517</v>
      </c>
    </row>
    <row r="29" spans="1:7" ht="15.75" x14ac:dyDescent="0.25">
      <c r="A29">
        <v>8</v>
      </c>
      <c r="B29" s="13" t="s">
        <v>33</v>
      </c>
      <c r="C29" s="10">
        <v>153</v>
      </c>
      <c r="D29" s="10">
        <v>114</v>
      </c>
      <c r="E29" s="10">
        <v>146</v>
      </c>
      <c r="F29" s="10">
        <v>90</v>
      </c>
      <c r="G29" s="10">
        <v>503</v>
      </c>
    </row>
    <row r="30" spans="1:7" x14ac:dyDescent="0.3">
      <c r="G30" s="32">
        <f>SUM(G22:G29)</f>
        <v>4857</v>
      </c>
    </row>
    <row r="32" spans="1:7" ht="15.6" customHeight="1" x14ac:dyDescent="0.3"/>
    <row r="33" spans="2:7" ht="15" x14ac:dyDescent="0.25">
      <c r="B33"/>
      <c r="D33" s="2" t="s">
        <v>91</v>
      </c>
    </row>
    <row r="34" spans="2:7" ht="15" x14ac:dyDescent="0.25">
      <c r="B34" t="s">
        <v>51</v>
      </c>
      <c r="C34" s="33">
        <f>G19+G30</f>
        <v>16377</v>
      </c>
      <c r="D34" s="33">
        <f>C34-C35</f>
        <v>1634</v>
      </c>
    </row>
    <row r="35" spans="2:7" ht="15" x14ac:dyDescent="0.25">
      <c r="B35" t="s">
        <v>104</v>
      </c>
      <c r="C35" s="33">
        <v>14743</v>
      </c>
      <c r="D35" s="33"/>
    </row>
    <row r="36" spans="2:7" ht="15" x14ac:dyDescent="0.25">
      <c r="B36"/>
      <c r="C36" s="33"/>
      <c r="D36" s="33"/>
    </row>
    <row r="37" spans="2:7" x14ac:dyDescent="0.25">
      <c r="B37" s="21"/>
    </row>
    <row r="38" spans="2:7" x14ac:dyDescent="0.25">
      <c r="B38" s="21"/>
    </row>
    <row r="39" spans="2:7" x14ac:dyDescent="0.25">
      <c r="B39" s="21"/>
    </row>
    <row r="40" spans="2:7" x14ac:dyDescent="0.25">
      <c r="B40" s="21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  <row r="47" spans="2:7" ht="15" x14ac:dyDescent="0.25">
      <c r="B47"/>
      <c r="C47"/>
      <c r="D47"/>
      <c r="E47"/>
      <c r="F47"/>
      <c r="G47"/>
    </row>
    <row r="48" spans="2:7" ht="15" x14ac:dyDescent="0.25">
      <c r="B48"/>
      <c r="C48"/>
      <c r="D48"/>
      <c r="E48"/>
      <c r="F48"/>
      <c r="G48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sortState xmlns:xlrd2="http://schemas.microsoft.com/office/spreadsheetml/2017/richdata2" ref="B41:G56">
    <sortCondition descending="1" ref="G41:G56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workbookViewId="0">
      <selection activeCell="E2" sqref="E2"/>
    </sheetView>
  </sheetViews>
  <sheetFormatPr defaultRowHeight="15" x14ac:dyDescent="0.25"/>
  <cols>
    <col min="2" max="2" width="17.7109375" bestFit="1" customWidth="1"/>
    <col min="3" max="6" width="6.85546875" style="2" customWidth="1"/>
    <col min="7" max="7" width="8.85546875" style="2"/>
  </cols>
  <sheetData>
    <row r="1" spans="1:7" ht="17.25" x14ac:dyDescent="0.3">
      <c r="B1" s="20" t="s">
        <v>117</v>
      </c>
    </row>
    <row r="2" spans="1:7" x14ac:dyDescent="0.25">
      <c r="C2" s="19"/>
    </row>
    <row r="3" spans="1:7" ht="15.75" x14ac:dyDescent="0.25">
      <c r="A3">
        <v>1</v>
      </c>
      <c r="B3" s="6" t="s">
        <v>8</v>
      </c>
      <c r="C3" s="36">
        <v>196</v>
      </c>
      <c r="D3" s="36">
        <v>235</v>
      </c>
      <c r="E3" s="36">
        <v>161</v>
      </c>
      <c r="F3" s="36">
        <v>183</v>
      </c>
      <c r="G3" s="6">
        <v>775</v>
      </c>
    </row>
    <row r="4" spans="1:7" ht="15.75" x14ac:dyDescent="0.25">
      <c r="A4">
        <v>2</v>
      </c>
      <c r="B4" s="6" t="s">
        <v>79</v>
      </c>
      <c r="C4" s="36">
        <v>159</v>
      </c>
      <c r="D4" s="36">
        <v>213</v>
      </c>
      <c r="E4" s="36">
        <v>193</v>
      </c>
      <c r="F4" s="36">
        <v>200</v>
      </c>
      <c r="G4" s="6">
        <v>765</v>
      </c>
    </row>
    <row r="5" spans="1:7" ht="15.75" x14ac:dyDescent="0.25">
      <c r="A5">
        <v>3</v>
      </c>
      <c r="B5" s="6" t="s">
        <v>10</v>
      </c>
      <c r="C5" s="36">
        <v>174</v>
      </c>
      <c r="D5" s="36">
        <v>188</v>
      </c>
      <c r="E5" s="36">
        <v>198</v>
      </c>
      <c r="F5" s="36">
        <v>194</v>
      </c>
      <c r="G5" s="6">
        <v>754</v>
      </c>
    </row>
    <row r="6" spans="1:7" ht="15.75" x14ac:dyDescent="0.25">
      <c r="A6">
        <v>4</v>
      </c>
      <c r="B6" s="6" t="s">
        <v>110</v>
      </c>
      <c r="C6" s="36">
        <v>213</v>
      </c>
      <c r="D6" s="36">
        <v>183</v>
      </c>
      <c r="E6" s="36">
        <v>160</v>
      </c>
      <c r="F6" s="36">
        <v>187</v>
      </c>
      <c r="G6" s="6">
        <v>743</v>
      </c>
    </row>
    <row r="7" spans="1:7" ht="15.75" x14ac:dyDescent="0.25">
      <c r="A7">
        <v>5</v>
      </c>
      <c r="B7" s="6" t="s">
        <v>93</v>
      </c>
      <c r="C7" s="36">
        <v>191</v>
      </c>
      <c r="D7" s="36">
        <v>173</v>
      </c>
      <c r="E7" s="36">
        <v>190</v>
      </c>
      <c r="F7" s="36">
        <v>166</v>
      </c>
      <c r="G7" s="6">
        <v>720</v>
      </c>
    </row>
    <row r="8" spans="1:7" ht="15.75" x14ac:dyDescent="0.25">
      <c r="A8">
        <v>6</v>
      </c>
      <c r="B8" s="6" t="s">
        <v>118</v>
      </c>
      <c r="C8" s="36">
        <v>162</v>
      </c>
      <c r="D8" s="36">
        <v>176</v>
      </c>
      <c r="E8" s="36">
        <v>214</v>
      </c>
      <c r="F8" s="36">
        <v>162</v>
      </c>
      <c r="G8" s="6">
        <v>714</v>
      </c>
    </row>
    <row r="9" spans="1:7" ht="15.75" x14ac:dyDescent="0.25">
      <c r="A9">
        <v>7</v>
      </c>
      <c r="B9" s="6" t="s">
        <v>14</v>
      </c>
      <c r="C9" s="36">
        <v>194</v>
      </c>
      <c r="D9" s="36">
        <v>168</v>
      </c>
      <c r="E9" s="36">
        <v>169</v>
      </c>
      <c r="F9" s="36">
        <v>171</v>
      </c>
      <c r="G9" s="6">
        <v>702</v>
      </c>
    </row>
    <row r="10" spans="1:7" ht="15.75" x14ac:dyDescent="0.25">
      <c r="A10">
        <v>8</v>
      </c>
      <c r="B10" s="6" t="s">
        <v>23</v>
      </c>
      <c r="C10" s="36">
        <v>180</v>
      </c>
      <c r="D10" s="36">
        <v>210</v>
      </c>
      <c r="E10" s="36">
        <v>158</v>
      </c>
      <c r="F10" s="36">
        <v>124</v>
      </c>
      <c r="G10" s="6">
        <v>672</v>
      </c>
    </row>
    <row r="11" spans="1:7" ht="15.75" x14ac:dyDescent="0.25">
      <c r="A11">
        <v>9</v>
      </c>
      <c r="B11" s="6" t="s">
        <v>53</v>
      </c>
      <c r="C11" s="36">
        <v>158</v>
      </c>
      <c r="D11" s="36">
        <v>175</v>
      </c>
      <c r="E11" s="36">
        <v>164</v>
      </c>
      <c r="F11" s="36">
        <v>160</v>
      </c>
      <c r="G11" s="6">
        <v>657</v>
      </c>
    </row>
    <row r="12" spans="1:7" ht="15.75" x14ac:dyDescent="0.25">
      <c r="A12">
        <v>10</v>
      </c>
      <c r="B12" s="6" t="s">
        <v>121</v>
      </c>
      <c r="C12" s="36">
        <v>159</v>
      </c>
      <c r="D12" s="36">
        <v>179</v>
      </c>
      <c r="E12" s="36">
        <v>140</v>
      </c>
      <c r="F12" s="36">
        <v>145</v>
      </c>
      <c r="G12" s="6">
        <v>623</v>
      </c>
    </row>
    <row r="13" spans="1:7" ht="15.75" x14ac:dyDescent="0.25">
      <c r="A13">
        <v>11</v>
      </c>
      <c r="B13" s="6" t="s">
        <v>15</v>
      </c>
      <c r="C13" s="36">
        <v>178</v>
      </c>
      <c r="D13" s="36">
        <v>128</v>
      </c>
      <c r="E13" s="36">
        <v>143</v>
      </c>
      <c r="F13" s="36">
        <v>163</v>
      </c>
      <c r="G13" s="6">
        <v>612</v>
      </c>
    </row>
    <row r="14" spans="1:7" ht="15.75" x14ac:dyDescent="0.25">
      <c r="A14">
        <v>12</v>
      </c>
      <c r="B14" s="6" t="s">
        <v>11</v>
      </c>
      <c r="C14" s="36">
        <v>157</v>
      </c>
      <c r="D14" s="36">
        <v>138</v>
      </c>
      <c r="E14" s="36">
        <v>137</v>
      </c>
      <c r="F14" s="36">
        <v>139</v>
      </c>
      <c r="G14" s="6">
        <v>571</v>
      </c>
    </row>
    <row r="15" spans="1:7" ht="15.75" x14ac:dyDescent="0.25">
      <c r="A15">
        <v>13</v>
      </c>
      <c r="B15" s="6" t="s">
        <v>58</v>
      </c>
      <c r="C15" s="36">
        <v>124</v>
      </c>
      <c r="D15" s="36">
        <v>136</v>
      </c>
      <c r="E15" s="36">
        <v>139</v>
      </c>
      <c r="F15" s="36">
        <v>139</v>
      </c>
      <c r="G15" s="6">
        <v>538</v>
      </c>
    </row>
    <row r="16" spans="1:7" ht="15.75" x14ac:dyDescent="0.25">
      <c r="A16">
        <v>14</v>
      </c>
      <c r="B16" s="6" t="s">
        <v>22</v>
      </c>
      <c r="C16" s="36">
        <v>111</v>
      </c>
      <c r="D16" s="36">
        <v>153</v>
      </c>
      <c r="E16" s="36">
        <v>136</v>
      </c>
      <c r="F16" s="36">
        <v>123</v>
      </c>
      <c r="G16" s="6">
        <v>523</v>
      </c>
    </row>
    <row r="17" spans="1:7" ht="15.75" x14ac:dyDescent="0.25">
      <c r="A17">
        <v>15</v>
      </c>
      <c r="B17" s="6" t="s">
        <v>120</v>
      </c>
      <c r="C17" s="36">
        <v>112</v>
      </c>
      <c r="D17" s="36">
        <v>132</v>
      </c>
      <c r="E17" s="36">
        <v>120</v>
      </c>
      <c r="F17" s="36">
        <v>131</v>
      </c>
      <c r="G17" s="6">
        <v>495</v>
      </c>
    </row>
    <row r="18" spans="1:7" x14ac:dyDescent="0.25">
      <c r="C18"/>
      <c r="D18"/>
      <c r="E18"/>
      <c r="F18"/>
      <c r="G18" s="37">
        <f>SUM(G3:G17)</f>
        <v>9864</v>
      </c>
    </row>
    <row r="20" spans="1:7" x14ac:dyDescent="0.25">
      <c r="G20" s="19"/>
    </row>
    <row r="21" spans="1:7" x14ac:dyDescent="0.25">
      <c r="G21" s="19"/>
    </row>
    <row r="22" spans="1:7" ht="15.75" x14ac:dyDescent="0.25">
      <c r="A22">
        <v>1</v>
      </c>
      <c r="B22" s="11" t="s">
        <v>27</v>
      </c>
      <c r="C22" s="10">
        <v>200</v>
      </c>
      <c r="D22" s="10">
        <v>190</v>
      </c>
      <c r="E22" s="10">
        <v>173</v>
      </c>
      <c r="F22" s="10">
        <v>150</v>
      </c>
      <c r="G22" s="10">
        <v>713</v>
      </c>
    </row>
    <row r="23" spans="1:7" ht="15.75" x14ac:dyDescent="0.25">
      <c r="A23">
        <v>2</v>
      </c>
      <c r="B23" s="11" t="s">
        <v>29</v>
      </c>
      <c r="C23" s="10">
        <v>152</v>
      </c>
      <c r="D23" s="10">
        <v>162</v>
      </c>
      <c r="E23" s="10">
        <v>174</v>
      </c>
      <c r="F23" s="10">
        <v>169</v>
      </c>
      <c r="G23" s="10">
        <v>657</v>
      </c>
    </row>
    <row r="24" spans="1:7" ht="15.75" x14ac:dyDescent="0.25">
      <c r="A24">
        <v>3</v>
      </c>
      <c r="B24" s="11" t="s">
        <v>122</v>
      </c>
      <c r="C24" s="10">
        <v>145</v>
      </c>
      <c r="D24" s="10">
        <v>177</v>
      </c>
      <c r="E24" s="10">
        <v>170</v>
      </c>
      <c r="F24" s="10">
        <v>123</v>
      </c>
      <c r="G24" s="10">
        <v>615</v>
      </c>
    </row>
    <row r="25" spans="1:7" ht="15.75" x14ac:dyDescent="0.25">
      <c r="A25">
        <v>4</v>
      </c>
      <c r="B25" s="11" t="s">
        <v>119</v>
      </c>
      <c r="C25" s="10">
        <v>159</v>
      </c>
      <c r="D25" s="10">
        <v>160</v>
      </c>
      <c r="E25" s="10">
        <v>128</v>
      </c>
      <c r="F25" s="10">
        <v>162</v>
      </c>
      <c r="G25" s="10">
        <v>609</v>
      </c>
    </row>
    <row r="26" spans="1:7" ht="15.75" x14ac:dyDescent="0.25">
      <c r="A26">
        <v>5</v>
      </c>
      <c r="B26" s="11" t="s">
        <v>123</v>
      </c>
      <c r="C26" s="10">
        <v>122</v>
      </c>
      <c r="D26" s="10">
        <v>133</v>
      </c>
      <c r="E26" s="10">
        <v>167</v>
      </c>
      <c r="F26" s="10">
        <v>166</v>
      </c>
      <c r="G26" s="10">
        <v>588</v>
      </c>
    </row>
    <row r="27" spans="1:7" ht="15.75" x14ac:dyDescent="0.25">
      <c r="A27">
        <v>6</v>
      </c>
      <c r="B27" s="11" t="s">
        <v>115</v>
      </c>
      <c r="C27" s="10">
        <v>132</v>
      </c>
      <c r="D27" s="10">
        <v>149</v>
      </c>
      <c r="E27" s="10">
        <v>143</v>
      </c>
      <c r="F27" s="10">
        <v>133</v>
      </c>
      <c r="G27" s="10">
        <v>557</v>
      </c>
    </row>
    <row r="28" spans="1:7" ht="15.75" x14ac:dyDescent="0.25">
      <c r="A28">
        <v>7</v>
      </c>
      <c r="B28" s="11" t="s">
        <v>124</v>
      </c>
      <c r="C28" s="10">
        <v>141</v>
      </c>
      <c r="D28" s="10">
        <v>124</v>
      </c>
      <c r="E28" s="10">
        <v>154</v>
      </c>
      <c r="F28" s="10">
        <v>135</v>
      </c>
      <c r="G28" s="10">
        <v>554</v>
      </c>
    </row>
    <row r="29" spans="1:7" ht="15.75" x14ac:dyDescent="0.25">
      <c r="A29">
        <v>8</v>
      </c>
      <c r="B29" s="11" t="s">
        <v>59</v>
      </c>
      <c r="C29" s="10">
        <v>113</v>
      </c>
      <c r="D29" s="10">
        <v>117</v>
      </c>
      <c r="E29" s="10">
        <v>155</v>
      </c>
      <c r="F29" s="10">
        <v>142</v>
      </c>
      <c r="G29" s="10">
        <v>527</v>
      </c>
    </row>
    <row r="30" spans="1:7" ht="15.75" x14ac:dyDescent="0.25">
      <c r="A30">
        <v>9</v>
      </c>
      <c r="B30" s="11" t="s">
        <v>84</v>
      </c>
      <c r="C30" s="10">
        <v>105</v>
      </c>
      <c r="D30" s="10">
        <v>117</v>
      </c>
      <c r="E30" s="10">
        <v>96</v>
      </c>
      <c r="F30" s="10">
        <v>150</v>
      </c>
      <c r="G30" s="10">
        <v>468</v>
      </c>
    </row>
    <row r="31" spans="1:7" x14ac:dyDescent="0.25">
      <c r="G31" s="37">
        <f>SUM(G22:G30)</f>
        <v>5288</v>
      </c>
    </row>
    <row r="33" spans="2:4" x14ac:dyDescent="0.25">
      <c r="D33" s="2" t="s">
        <v>91</v>
      </c>
    </row>
    <row r="34" spans="2:4" x14ac:dyDescent="0.25">
      <c r="B34" t="s">
        <v>51</v>
      </c>
      <c r="C34" s="35">
        <f>G18+G31</f>
        <v>15152</v>
      </c>
      <c r="D34" s="35">
        <f>C34-C35</f>
        <v>2072</v>
      </c>
    </row>
    <row r="35" spans="2:4" x14ac:dyDescent="0.25">
      <c r="B35" t="s">
        <v>90</v>
      </c>
      <c r="C35" s="35">
        <v>13080</v>
      </c>
    </row>
  </sheetData>
  <sortState xmlns:xlrd2="http://schemas.microsoft.com/office/spreadsheetml/2017/richdata2" ref="B22:G30">
    <sortCondition descending="1" ref="G22:G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5</vt:i4>
      </vt:variant>
    </vt:vector>
  </HeadingPairs>
  <TitlesOfParts>
    <vt:vector size="17" baseType="lpstr">
      <vt:lpstr>Herrar</vt:lpstr>
      <vt:lpstr>Damer</vt:lpstr>
      <vt:lpstr>Kiruna H</vt:lpstr>
      <vt:lpstr>Malmb H</vt:lpstr>
      <vt:lpstr>Älvsbyn B</vt:lpstr>
      <vt:lpstr>Kalix H</vt:lpstr>
      <vt:lpstr>Luleå B</vt:lpstr>
      <vt:lpstr>Luleå H</vt:lpstr>
      <vt:lpstr>Ä-byn H</vt:lpstr>
      <vt:lpstr>Kalix B</vt:lpstr>
      <vt:lpstr>Kiruna B</vt:lpstr>
      <vt:lpstr>Malmb B</vt:lpstr>
      <vt:lpstr>Damer!Utskriftsområde</vt:lpstr>
      <vt:lpstr>Herrar!Utskriftsområde</vt:lpstr>
      <vt:lpstr>'Luleå H'!Utskriftsområde</vt:lpstr>
      <vt:lpstr>Damer!Utskriftsrubriker</vt:lpstr>
      <vt:lpstr>Herrar!Utskriftsrubriker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Per-Arne Öhman</cp:lastModifiedBy>
  <cp:lastPrinted>2025-02-05T13:52:48Z</cp:lastPrinted>
  <dcterms:created xsi:type="dcterms:W3CDTF">2023-07-21T15:15:48Z</dcterms:created>
  <dcterms:modified xsi:type="dcterms:W3CDTF">2025-04-02T19:36:10Z</dcterms:modified>
</cp:coreProperties>
</file>